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nibles sans effet de levier -EX" sheetId="1" state="visible" r:id="rId1"/>
    <sheet xmlns:r="http://schemas.openxmlformats.org/officeDocument/2006/relationships" name="les sans effet de levier -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ype" localSheetId="2">'[1]Maintenance Work Order'!#REF!</definedName>
    <definedName name="Type">'[2]Risk Assessment &amp; Control'!#REF!</definedName>
    <definedName name="_xlnm.Print_Area" localSheetId="0">'nibles sans effet de levier -EX'!$B$2:$I$61</definedName>
    <definedName name="_xlnm.Print_Area" localSheetId="1">'les sans effet de levier -BLANK'!$B$1:$I$60</definedName>
  </definedNames>
  <calcPr calcId="191029" fullCalcOnLoad="1"/>
</workbook>
</file>

<file path=xl/styles.xml><?xml version="1.0" encoding="utf-8"?>
<styleSheet xmlns="http://schemas.openxmlformats.org/spreadsheetml/2006/main">
  <numFmts count="12">
    <numFmt numFmtId="164" formatCode="_-* #,##0_-;\(#,##0\)_-;_-* &quot;-&quot;_-;_-@_-"/>
    <numFmt numFmtId="165" formatCode="#,##0.0_);\(#,##0.0\);@_)"/>
    <numFmt numFmtId="166" formatCode="#,##0_);\(#,##0\);@_)"/>
    <numFmt numFmtId="167" formatCode="0000\A"/>
    <numFmt numFmtId="168" formatCode="0000\P"/>
    <numFmt numFmtId="169" formatCode="0.0"/>
    <numFmt numFmtId="170" formatCode="mm/dd/yy;@"/>
    <numFmt numFmtId="171" formatCode="0.0\x_);\(0.0\x\);@_)"/>
    <numFmt numFmtId="172" formatCode="0%_);\(0%\);@_)"/>
    <numFmt numFmtId="173" formatCode="&quot;$&quot;#,##0.00_);\(&quot;$&quot;#,##0.00\);@_)"/>
    <numFmt numFmtId="174" formatCode="_-* #,##0.00_-;\-* #,##0.00_-;_-* &quot;-&quot;??_-;_-@_-"/>
    <numFmt numFmtId="175" formatCode="YYYY-MM-DD"/>
  </numFmts>
  <fonts count="28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b val="1"/>
      <color theme="1"/>
      <sz val="10"/>
    </font>
    <font>
      <name val="Century Gothic"/>
      <family val="1"/>
      <i val="1"/>
      <color rgb="FF000000"/>
      <sz val="8"/>
    </font>
    <font>
      <name val="Century Gothic"/>
      <family val="1"/>
      <color theme="1"/>
      <sz val="12"/>
    </font>
    <font>
      <name val="Century Gothic"/>
      <family val="1"/>
      <i val="1"/>
      <color rgb="FF000000"/>
      <sz val="14"/>
    </font>
    <font>
      <name val="Calibri"/>
      <family val="2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color rgb="FF0000FF"/>
      <sz val="10"/>
    </font>
    <font>
      <name val="Century Gothic"/>
      <family val="1"/>
      <b val="1"/>
      <color rgb="FF000000"/>
      <sz val="10"/>
    </font>
    <font>
      <name val="Century Gothic"/>
      <family val="1"/>
      <color theme="1"/>
      <sz val="14"/>
    </font>
    <font>
      <name val="Century Gothic"/>
      <family val="1"/>
      <b val="1"/>
      <color indexed="8"/>
      <sz val="10"/>
    </font>
    <font>
      <name val="Century Gothic"/>
      <family val="1"/>
      <color theme="1"/>
      <sz val="9"/>
    </font>
    <font>
      <name val="Century Gothic"/>
      <family val="1"/>
      <color indexed="8"/>
      <sz val="14"/>
    </font>
    <font>
      <name val="Calibri"/>
      <family val="2"/>
      <color theme="1"/>
      <sz val="14"/>
    </font>
    <font>
      <name val="Calibri"/>
      <family val="2"/>
      <color indexed="8"/>
      <sz val="14"/>
      <scheme val="minor"/>
    </font>
    <font>
      <name val="Century Gothic"/>
      <family val="1"/>
      <color theme="1" tint="0.3499862666707358"/>
      <sz val="14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2" fillId="2" borderId="0"/>
    <xf numFmtId="174" fontId="2" fillId="2" borderId="0"/>
    <xf numFmtId="0" fontId="1" fillId="2" borderId="0"/>
    <xf numFmtId="9" fontId="2" fillId="2" borderId="0"/>
    <xf numFmtId="0" fontId="26" fillId="0" borderId="0"/>
  </cellStyleXfs>
  <cellXfs count="188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vertical="center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4" fillId="0" borderId="0" applyAlignment="1" applyProtection="1" pivotButton="0" quotePrefix="0" xfId="0">
      <alignment horizontal="left" vertical="center" wrapText="1"/>
      <protection locked="0" hidden="0"/>
    </xf>
    <xf numFmtId="0" fontId="3" fillId="0" borderId="0" applyProtection="1" pivotButton="0" quotePrefix="0" xfId="0">
      <protection locked="0" hidden="0"/>
    </xf>
    <xf numFmtId="0" fontId="9" fillId="0" borderId="0" applyAlignment="1" pivotButton="0" quotePrefix="0" xfId="0">
      <alignment vertical="center"/>
    </xf>
    <xf numFmtId="0" fontId="9" fillId="5" borderId="1" applyAlignment="1" pivotButton="0" quotePrefix="0" xfId="0">
      <alignment horizontal="left" vertical="center" indent="1"/>
    </xf>
    <xf numFmtId="0" fontId="9" fillId="5" borderId="3" applyAlignment="1" pivotButton="0" quotePrefix="0" xfId="0">
      <alignment horizontal="left" vertical="center" indent="1"/>
    </xf>
    <xf numFmtId="164" fontId="5" fillId="2" borderId="0" applyProtection="1" pivotButton="0" quotePrefix="0" xfId="3">
      <protection locked="0" hidden="0"/>
    </xf>
    <xf numFmtId="164" fontId="12" fillId="2" borderId="0" applyProtection="1" pivotButton="0" quotePrefix="0" xfId="3">
      <protection locked="0" hidden="0"/>
    </xf>
    <xf numFmtId="0" fontId="13" fillId="0" borderId="0" applyAlignment="1" applyProtection="1" pivotButton="0" quotePrefix="0" xfId="0">
      <alignment vertical="top"/>
      <protection locked="0" hidden="0"/>
    </xf>
    <xf numFmtId="0" fontId="14" fillId="0" borderId="0" pivotButton="0" quotePrefix="0" xfId="0"/>
    <xf numFmtId="0" fontId="5" fillId="0" borderId="0" pivotButton="0" quotePrefix="0" xfId="0"/>
    <xf numFmtId="0" fontId="10" fillId="0" borderId="0" pivotButton="0" quotePrefix="0" xfId="0"/>
    <xf numFmtId="165" fontId="17" fillId="0" borderId="0" pivotButton="0" quotePrefix="0" xfId="0"/>
    <xf numFmtId="0" fontId="5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3" fontId="5" fillId="0" borderId="0" applyAlignment="1" pivotButton="0" quotePrefix="0" xfId="0">
      <alignment vertical="center"/>
    </xf>
    <xf numFmtId="0" fontId="9" fillId="7" borderId="6" applyAlignment="1" pivotButton="0" quotePrefix="0" xfId="0">
      <alignment vertical="center"/>
    </xf>
    <xf numFmtId="0" fontId="5" fillId="5" borderId="1" applyAlignment="1" pivotButton="0" quotePrefix="0" xfId="0">
      <alignment horizontal="left" vertical="center" indent="1"/>
    </xf>
    <xf numFmtId="166" fontId="5" fillId="0" borderId="1" applyAlignment="1" pivotButton="0" quotePrefix="0" xfId="0">
      <alignment vertical="center"/>
    </xf>
    <xf numFmtId="0" fontId="5" fillId="8" borderId="1" applyAlignment="1" pivotButton="0" quotePrefix="0" xfId="0">
      <alignment horizontal="left" vertical="center" indent="1"/>
    </xf>
    <xf numFmtId="165" fontId="5" fillId="3" borderId="1" applyAlignment="1" pivotButton="0" quotePrefix="0" xfId="0">
      <alignment vertical="center"/>
    </xf>
    <xf numFmtId="0" fontId="10" fillId="0" borderId="0" applyAlignment="1" pivotButton="0" quotePrefix="0" xfId="0">
      <alignment horizontal="right" vertical="center" indent="1"/>
    </xf>
    <xf numFmtId="0" fontId="20" fillId="0" borderId="0" applyAlignment="1" pivotButton="0" quotePrefix="0" xfId="0">
      <alignment vertical="center"/>
    </xf>
    <xf numFmtId="0" fontId="20" fillId="0" borderId="0" applyAlignment="1" pivotButton="0" quotePrefix="0" xfId="0">
      <alignment vertical="center"/>
    </xf>
    <xf numFmtId="167" fontId="10" fillId="0" borderId="0" applyAlignment="1" pivotButton="0" quotePrefix="0" xfId="0">
      <alignment horizontal="right" vertical="center" indent="1"/>
    </xf>
    <xf numFmtId="168" fontId="10" fillId="0" borderId="0" applyAlignment="1" pivotButton="0" quotePrefix="0" xfId="0">
      <alignment horizontal="right" vertical="center" indent="1"/>
    </xf>
    <xf numFmtId="166" fontId="10" fillId="0" borderId="1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 indent="1"/>
    </xf>
    <xf numFmtId="0" fontId="10" fillId="7" borderId="4" applyAlignment="1" pivotButton="0" quotePrefix="0" xfId="0">
      <alignment horizontal="left" vertical="center" indent="1"/>
    </xf>
    <xf numFmtId="166" fontId="10" fillId="7" borderId="1" applyAlignment="1" pivotButton="0" quotePrefix="0" xfId="0">
      <alignment vertical="center"/>
    </xf>
    <xf numFmtId="0" fontId="5" fillId="7" borderId="4" applyAlignment="1" pivotButton="0" quotePrefix="0" xfId="0">
      <alignment horizontal="left" vertical="center" indent="1"/>
    </xf>
    <xf numFmtId="0" fontId="10" fillId="7" borderId="6" applyAlignment="1" pivotButton="0" quotePrefix="0" xfId="0">
      <alignment vertical="center"/>
    </xf>
    <xf numFmtId="0" fontId="5" fillId="7" borderId="6" applyAlignment="1" pivotButton="0" quotePrefix="0" xfId="0">
      <alignment vertical="center"/>
    </xf>
    <xf numFmtId="166" fontId="4" fillId="8" borderId="1" applyAlignment="1" pivotButton="0" quotePrefix="0" xfId="0">
      <alignment vertical="center"/>
    </xf>
    <xf numFmtId="9" fontId="5" fillId="0" borderId="1" applyAlignment="1" pivotButton="0" quotePrefix="0" xfId="0">
      <alignment horizontal="right" vertical="center" indent="1"/>
    </xf>
    <xf numFmtId="0" fontId="21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21" fillId="0" borderId="0" applyProtection="1" pivotButton="0" quotePrefix="0" xfId="0">
      <protection locked="0" hidden="0"/>
    </xf>
    <xf numFmtId="164" fontId="18" fillId="0" borderId="0" applyProtection="1" pivotButton="0" quotePrefix="0" xfId="3">
      <protection locked="0" hidden="0"/>
    </xf>
    <xf numFmtId="0" fontId="22" fillId="0" borderId="0" pivotButton="0" quotePrefix="0" xfId="0"/>
    <xf numFmtId="0" fontId="18" fillId="0" borderId="0" pivotButton="0" quotePrefix="0" xfId="0"/>
    <xf numFmtId="0" fontId="23" fillId="0" borderId="0" pivotButton="0" quotePrefix="0" xfId="0"/>
    <xf numFmtId="3" fontId="18" fillId="0" borderId="0" applyAlignment="1" pivotButton="0" quotePrefix="0" xfId="0">
      <alignment vertical="center"/>
    </xf>
    <xf numFmtId="0" fontId="9" fillId="5" borderId="6" applyAlignment="1" pivotButton="0" quotePrefix="0" xfId="0">
      <alignment vertical="center"/>
    </xf>
    <xf numFmtId="168" fontId="5" fillId="5" borderId="6" applyAlignment="1" pivotButton="0" quotePrefix="0" xfId="0">
      <alignment horizontal="left" vertical="center"/>
    </xf>
    <xf numFmtId="0" fontId="5" fillId="5" borderId="4" applyAlignment="1" pivotButton="0" quotePrefix="0" xfId="0">
      <alignment horizontal="left" vertical="center" indent="1"/>
    </xf>
    <xf numFmtId="168" fontId="5" fillId="5" borderId="4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indent="1"/>
    </xf>
    <xf numFmtId="0" fontId="18" fillId="0" borderId="0" applyAlignment="1" pivotButton="0" quotePrefix="0" xfId="0">
      <alignment horizontal="left" vertical="center" indent="1"/>
    </xf>
    <xf numFmtId="0" fontId="5" fillId="7" borderId="7" applyAlignment="1" pivotButton="0" quotePrefix="0" xfId="0">
      <alignment vertical="center"/>
    </xf>
    <xf numFmtId="0" fontId="5" fillId="8" borderId="4" applyAlignment="1" pivotButton="0" quotePrefix="0" xfId="0">
      <alignment horizontal="left" vertical="center" indent="1"/>
    </xf>
    <xf numFmtId="0" fontId="5" fillId="8" borderId="6" applyAlignment="1" pivotButton="0" quotePrefix="0" xfId="0">
      <alignment vertical="center"/>
    </xf>
    <xf numFmtId="166" fontId="5" fillId="8" borderId="1" applyAlignment="1" pivotButton="0" quotePrefix="0" xfId="0">
      <alignment vertical="center"/>
    </xf>
    <xf numFmtId="9" fontId="16" fillId="7" borderId="1" applyAlignment="1" pivotButton="0" quotePrefix="0" xfId="0">
      <alignment vertical="center"/>
    </xf>
    <xf numFmtId="0" fontId="9" fillId="5" borderId="7" applyAlignment="1" pivotButton="0" quotePrefix="0" xfId="0">
      <alignment vertical="center"/>
    </xf>
    <xf numFmtId="0" fontId="24" fillId="0" borderId="0" applyAlignment="1" applyProtection="1" pivotButton="0" quotePrefix="0" xfId="0">
      <alignment vertical="top"/>
      <protection locked="0" hidden="0"/>
    </xf>
    <xf numFmtId="9" fontId="9" fillId="3" borderId="8" applyAlignment="1" pivotButton="0" quotePrefix="0" xfId="0">
      <alignment horizontal="center" vertical="center"/>
    </xf>
    <xf numFmtId="169" fontId="9" fillId="3" borderId="8" applyAlignment="1" pivotButton="0" quotePrefix="0" xfId="0">
      <alignment horizontal="center" vertical="center"/>
    </xf>
    <xf numFmtId="170" fontId="9" fillId="3" borderId="8" applyAlignment="1" pivotButton="0" quotePrefix="0" xfId="0">
      <alignment horizontal="center" vertical="center"/>
    </xf>
    <xf numFmtId="165" fontId="5" fillId="0" borderId="8" applyAlignment="1" pivotButton="0" quotePrefix="0" xfId="0">
      <alignment vertical="center"/>
    </xf>
    <xf numFmtId="166" fontId="5" fillId="0" borderId="8" applyAlignment="1" pivotButton="0" quotePrefix="0" xfId="0">
      <alignment vertical="center"/>
    </xf>
    <xf numFmtId="165" fontId="5" fillId="3" borderId="8" applyAlignment="1" pivotButton="0" quotePrefix="0" xfId="0">
      <alignment vertical="center"/>
    </xf>
    <xf numFmtId="166" fontId="10" fillId="7" borderId="8" applyAlignment="1" pivotButton="0" quotePrefix="0" xfId="0">
      <alignment vertical="center"/>
    </xf>
    <xf numFmtId="166" fontId="4" fillId="8" borderId="8" applyAlignment="1" pivotButton="0" quotePrefix="0" xfId="0">
      <alignment vertical="center"/>
    </xf>
    <xf numFmtId="166" fontId="5" fillId="8" borderId="8" applyAlignment="1" pivotButton="0" quotePrefix="0" xfId="0">
      <alignment vertical="center"/>
    </xf>
    <xf numFmtId="9" fontId="5" fillId="0" borderId="8" applyAlignment="1" pivotButton="0" quotePrefix="0" xfId="0">
      <alignment horizontal="right" vertical="center" indent="1"/>
    </xf>
    <xf numFmtId="9" fontId="5" fillId="5" borderId="8" applyAlignment="1" pivotButton="0" quotePrefix="0" xfId="0">
      <alignment horizontal="right" vertical="center" indent="1"/>
    </xf>
    <xf numFmtId="166" fontId="5" fillId="5" borderId="8" applyAlignment="1" pivotButton="0" quotePrefix="0" xfId="0">
      <alignment vertical="center"/>
    </xf>
    <xf numFmtId="3" fontId="5" fillId="0" borderId="8" applyAlignment="1" pivotButton="0" quotePrefix="0" xfId="0">
      <alignment horizontal="right" vertical="center" indent="1"/>
    </xf>
    <xf numFmtId="166" fontId="5" fillId="0" borderId="8" applyAlignment="1" pivotButton="0" quotePrefix="0" xfId="0">
      <alignment horizontal="right" vertical="center" indent="1"/>
    </xf>
    <xf numFmtId="171" fontId="5" fillId="8" borderId="8" applyAlignment="1" pivotButton="0" quotePrefix="0" xfId="0">
      <alignment vertical="center"/>
    </xf>
    <xf numFmtId="170" fontId="9" fillId="3" borderId="9" applyAlignment="1" pivotButton="0" quotePrefix="0" xfId="0">
      <alignment horizontal="center" vertical="center"/>
    </xf>
    <xf numFmtId="0" fontId="9" fillId="6" borderId="10" applyAlignment="1" pivotButton="0" quotePrefix="0" xfId="0">
      <alignment vertical="center"/>
    </xf>
    <xf numFmtId="0" fontId="9" fillId="7" borderId="10" applyAlignment="1" pivotButton="0" quotePrefix="0" xfId="0">
      <alignment vertical="center"/>
    </xf>
    <xf numFmtId="0" fontId="10" fillId="6" borderId="3" applyAlignment="1" pivotButton="0" quotePrefix="0" xfId="0">
      <alignment horizontal="left" vertical="center" indent="1"/>
    </xf>
    <xf numFmtId="165" fontId="17" fillId="6" borderId="9" applyAlignment="1" pivotButton="0" quotePrefix="0" xfId="0">
      <alignment vertical="center"/>
    </xf>
    <xf numFmtId="0" fontId="5" fillId="5" borderId="3" applyAlignment="1" pivotButton="0" quotePrefix="0" xfId="0">
      <alignment horizontal="left" vertical="center" indent="1"/>
    </xf>
    <xf numFmtId="172" fontId="5" fillId="0" borderId="9" applyAlignment="1" pivotButton="0" quotePrefix="0" xfId="0">
      <alignment vertical="center"/>
    </xf>
    <xf numFmtId="0" fontId="5" fillId="8" borderId="3" applyAlignment="1" pivotButton="0" quotePrefix="0" xfId="0">
      <alignment horizontal="left" vertical="center" indent="1"/>
    </xf>
    <xf numFmtId="9" fontId="5" fillId="3" borderId="3" applyAlignment="1" pivotButton="0" quotePrefix="0" xfId="0">
      <alignment horizontal="right" vertical="center" indent="1"/>
    </xf>
    <xf numFmtId="9" fontId="5" fillId="3" borderId="9" applyAlignment="1" pivotButton="0" quotePrefix="0" xfId="0">
      <alignment horizontal="right" vertical="center" indent="1"/>
    </xf>
    <xf numFmtId="0" fontId="10" fillId="7" borderId="3" applyAlignment="1" pivotButton="0" quotePrefix="0" xfId="0">
      <alignment horizontal="left" vertical="center" indent="1"/>
    </xf>
    <xf numFmtId="165" fontId="4" fillId="8" borderId="3" applyAlignment="1" pivotButton="0" quotePrefix="0" xfId="0">
      <alignment vertical="center"/>
    </xf>
    <xf numFmtId="165" fontId="4" fillId="8" borderId="9" applyAlignment="1" pivotButton="0" quotePrefix="0" xfId="0">
      <alignment vertical="center"/>
    </xf>
    <xf numFmtId="165" fontId="10" fillId="7" borderId="9" applyAlignment="1" pivotButton="0" quotePrefix="0" xfId="0">
      <alignment vertical="center"/>
    </xf>
    <xf numFmtId="0" fontId="5" fillId="7" borderId="5" applyAlignment="1" pivotButton="0" quotePrefix="0" xfId="0">
      <alignment horizontal="left" vertical="center" indent="1"/>
    </xf>
    <xf numFmtId="0" fontId="5" fillId="7" borderId="10" applyAlignment="1" pivotButton="0" quotePrefix="0" xfId="0">
      <alignment vertical="center"/>
    </xf>
    <xf numFmtId="172" fontId="5" fillId="8" borderId="3" applyAlignment="1" pivotButton="0" quotePrefix="0" xfId="0">
      <alignment horizontal="right" vertical="center" indent="1"/>
    </xf>
    <xf numFmtId="172" fontId="5" fillId="8" borderId="9" applyAlignment="1" pivotButton="0" quotePrefix="0" xfId="0">
      <alignment horizontal="right" vertical="center" indent="1"/>
    </xf>
    <xf numFmtId="166" fontId="5" fillId="0" borderId="3" applyAlignment="1" pivotButton="0" quotePrefix="0" xfId="0">
      <alignment vertical="center"/>
    </xf>
    <xf numFmtId="166" fontId="5" fillId="8" borderId="3" applyAlignment="1" pivotButton="0" quotePrefix="0" xfId="0">
      <alignment vertical="center"/>
    </xf>
    <xf numFmtId="166" fontId="5" fillId="8" borderId="9" applyAlignment="1" pivotButton="0" quotePrefix="0" xfId="0">
      <alignment vertical="center"/>
    </xf>
    <xf numFmtId="0" fontId="10" fillId="7" borderId="5" applyAlignment="1" pivotButton="0" quotePrefix="0" xfId="0">
      <alignment horizontal="left" vertical="center" indent="1"/>
    </xf>
    <xf numFmtId="0" fontId="10" fillId="7" borderId="10" applyAlignment="1" pivotButton="0" quotePrefix="0" xfId="0">
      <alignment vertical="center"/>
    </xf>
    <xf numFmtId="166" fontId="10" fillId="7" borderId="3" applyAlignment="1" pivotButton="0" quotePrefix="0" xfId="0">
      <alignment vertical="center"/>
    </xf>
    <xf numFmtId="166" fontId="10" fillId="7" borderId="9" applyAlignment="1" pivotButton="0" quotePrefix="0" xfId="0">
      <alignment vertical="center"/>
    </xf>
    <xf numFmtId="166" fontId="4" fillId="7" borderId="3" applyAlignment="1" pivotButton="0" quotePrefix="0" xfId="0">
      <alignment vertical="center"/>
    </xf>
    <xf numFmtId="166" fontId="4" fillId="8" borderId="3" applyAlignment="1" pivotButton="0" quotePrefix="0" xfId="0">
      <alignment vertical="center"/>
    </xf>
    <xf numFmtId="166" fontId="4" fillId="8" borderId="9" applyAlignment="1" pivotButton="0" quotePrefix="0" xfId="0">
      <alignment vertical="center"/>
    </xf>
    <xf numFmtId="166" fontId="17" fillId="7" borderId="9" applyAlignment="1" pivotButton="0" quotePrefix="0" xfId="0">
      <alignment vertical="center"/>
    </xf>
    <xf numFmtId="0" fontId="10" fillId="6" borderId="5" applyAlignment="1" pivotButton="0" quotePrefix="0" xfId="0">
      <alignment horizontal="left" vertical="center" indent="1"/>
    </xf>
    <xf numFmtId="166" fontId="10" fillId="6" borderId="9" applyAlignment="1" pivotButton="0" quotePrefix="0" xfId="0">
      <alignment vertical="center"/>
    </xf>
    <xf numFmtId="0" fontId="5" fillId="7" borderId="11" applyAlignment="1" pivotButton="0" quotePrefix="0" xfId="0">
      <alignment vertical="center"/>
    </xf>
    <xf numFmtId="170" fontId="10" fillId="8" borderId="9" applyAlignment="1" pivotButton="0" quotePrefix="0" xfId="0">
      <alignment horizontal="center" vertical="center"/>
    </xf>
    <xf numFmtId="3" fontId="4" fillId="8" borderId="9" applyAlignment="1" pivotButton="0" quotePrefix="0" xfId="0">
      <alignment horizontal="right" vertical="center" indent="1"/>
    </xf>
    <xf numFmtId="3" fontId="5" fillId="0" borderId="9" applyAlignment="1" pivotButton="0" quotePrefix="0" xfId="0">
      <alignment horizontal="right" vertical="center" indent="1"/>
    </xf>
    <xf numFmtId="0" fontId="10" fillId="7" borderId="11" applyAlignment="1" pivotButton="0" quotePrefix="0" xfId="0">
      <alignment vertical="center"/>
    </xf>
    <xf numFmtId="165" fontId="10" fillId="8" borderId="9" applyAlignment="1" pivotButton="0" quotePrefix="0" xfId="0">
      <alignment horizontal="right" vertical="center" indent="1"/>
    </xf>
    <xf numFmtId="0" fontId="5" fillId="8" borderId="5" applyAlignment="1" pivotButton="0" quotePrefix="0" xfId="0">
      <alignment horizontal="left" vertical="center" indent="1"/>
    </xf>
    <xf numFmtId="168" fontId="5" fillId="8" borderId="10" applyAlignment="1" pivotButton="0" quotePrefix="0" xfId="0">
      <alignment horizontal="left" vertical="center"/>
    </xf>
    <xf numFmtId="0" fontId="10" fillId="6" borderId="5" applyAlignment="1" pivotButton="0" quotePrefix="0" xfId="0">
      <alignment vertical="center"/>
    </xf>
    <xf numFmtId="0" fontId="5" fillId="5" borderId="5" applyAlignment="1" pivotButton="0" quotePrefix="0" xfId="0">
      <alignment horizontal="left" vertical="center" indent="1"/>
    </xf>
    <xf numFmtId="0" fontId="9" fillId="5" borderId="11" applyAlignment="1" pivotButton="0" quotePrefix="0" xfId="0">
      <alignment vertical="center"/>
    </xf>
    <xf numFmtId="0" fontId="9" fillId="5" borderId="10" applyAlignment="1" pivotButton="0" quotePrefix="0" xfId="0">
      <alignment vertical="center"/>
    </xf>
    <xf numFmtId="166" fontId="5" fillId="0" borderId="9" applyAlignment="1" pivotButton="0" quotePrefix="0" xfId="0">
      <alignment horizontal="right" vertical="center" indent="1"/>
    </xf>
    <xf numFmtId="0" fontId="9" fillId="6" borderId="11" applyAlignment="1" pivotButton="0" quotePrefix="0" xfId="0">
      <alignment vertical="center"/>
    </xf>
    <xf numFmtId="166" fontId="10" fillId="6" borderId="9" applyAlignment="1" pivotButton="0" quotePrefix="0" xfId="0">
      <alignment horizontal="right" vertical="center" indent="1"/>
    </xf>
    <xf numFmtId="0" fontId="3" fillId="0" borderId="0" applyAlignment="1" applyProtection="1" pivotButton="0" quotePrefix="0" xfId="0">
      <alignment horizontal="left" indent="1"/>
      <protection locked="0" hidden="0"/>
    </xf>
    <xf numFmtId="0" fontId="19" fillId="7" borderId="1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left" vertical="center" indent="1"/>
    </xf>
    <xf numFmtId="173" fontId="15" fillId="8" borderId="8" applyAlignment="1" pivotButton="0" quotePrefix="0" xfId="0">
      <alignment horizontal="center" vertical="center"/>
    </xf>
    <xf numFmtId="173" fontId="15" fillId="8" borderId="9" applyAlignment="1" pivotButton="0" quotePrefix="0" xfId="0">
      <alignment horizontal="center" vertical="center"/>
    </xf>
    <xf numFmtId="0" fontId="19" fillId="6" borderId="1" applyAlignment="1" pivotButton="0" quotePrefix="0" xfId="0">
      <alignment horizontal="left" vertical="center" indent="1"/>
    </xf>
    <xf numFmtId="0" fontId="19" fillId="6" borderId="3" applyAlignment="1" pivotButton="0" quotePrefix="0" xfId="0">
      <alignment horizontal="left" vertical="center" indent="1"/>
    </xf>
    <xf numFmtId="173" fontId="15" fillId="5" borderId="8" applyAlignment="1" pivotButton="0" quotePrefix="0" xfId="0">
      <alignment horizontal="center" vertical="center"/>
    </xf>
    <xf numFmtId="173" fontId="15" fillId="5" borderId="9" applyAlignment="1" pivotButton="0" quotePrefix="0" xfId="0">
      <alignment horizontal="center" vertical="center"/>
    </xf>
    <xf numFmtId="0" fontId="25" fillId="4" borderId="0" applyAlignment="1" applyProtection="1" pivotButton="0" quotePrefix="0" xfId="1">
      <alignment horizontal="center" vertical="center"/>
      <protection locked="0" hidden="0"/>
    </xf>
    <xf numFmtId="0" fontId="0" fillId="0" borderId="14" pivotButton="0" quotePrefix="0" xfId="0"/>
    <xf numFmtId="173" fontId="15" fillId="5" borderId="8" applyAlignment="1" pivotButton="0" quotePrefix="0" xfId="0">
      <alignment horizontal="center" vertical="center"/>
    </xf>
    <xf numFmtId="0" fontId="0" fillId="0" borderId="16" pivotButton="0" quotePrefix="0" xfId="0"/>
    <xf numFmtId="0" fontId="0" fillId="0" borderId="17" pivotButton="0" quotePrefix="0" xfId="0"/>
    <xf numFmtId="0" fontId="0" fillId="0" borderId="19" pivotButton="0" quotePrefix="0" xfId="0"/>
    <xf numFmtId="169" fontId="9" fillId="3" borderId="8" applyAlignment="1" pivotButton="0" quotePrefix="0" xfId="0">
      <alignment horizontal="center" vertical="center"/>
    </xf>
    <xf numFmtId="175" fontId="9" fillId="3" borderId="8" applyAlignment="1" pivotButton="0" quotePrefix="0" xfId="0">
      <alignment horizontal="center" vertical="center"/>
    </xf>
    <xf numFmtId="173" fontId="15" fillId="8" borderId="8" applyAlignment="1" pivotButton="0" quotePrefix="0" xfId="0">
      <alignment horizontal="center" vertical="center"/>
    </xf>
    <xf numFmtId="175" fontId="9" fillId="3" borderId="9" applyAlignment="1" pivotButton="0" quotePrefix="0" xfId="0">
      <alignment horizontal="center" vertical="center"/>
    </xf>
    <xf numFmtId="164" fontId="18" fillId="0" borderId="0" applyProtection="1" pivotButton="0" quotePrefix="0" xfId="3">
      <protection locked="0" hidden="0"/>
    </xf>
    <xf numFmtId="164" fontId="12" fillId="2" borderId="0" applyProtection="1" pivotButton="0" quotePrefix="0" xfId="3">
      <protection locked="0" hidden="0"/>
    </xf>
    <xf numFmtId="164" fontId="5" fillId="2" borderId="0" applyProtection="1" pivotButton="0" quotePrefix="0" xfId="3">
      <protection locked="0" hidden="0"/>
    </xf>
    <xf numFmtId="165" fontId="5" fillId="0" borderId="8" applyAlignment="1" pivotButton="0" quotePrefix="0" xfId="0">
      <alignment vertical="center"/>
    </xf>
    <xf numFmtId="166" fontId="5" fillId="0" borderId="8" applyAlignment="1" pivotButton="0" quotePrefix="0" xfId="0">
      <alignment vertical="center"/>
    </xf>
    <xf numFmtId="172" fontId="5" fillId="0" borderId="9" applyAlignment="1" pivotButton="0" quotePrefix="0" xfId="0">
      <alignment vertical="center"/>
    </xf>
    <xf numFmtId="165" fontId="17" fillId="6" borderId="9" applyAlignment="1" pivotButton="0" quotePrefix="0" xfId="0">
      <alignment vertical="center"/>
    </xf>
    <xf numFmtId="165" fontId="17" fillId="0" borderId="0" pivotButton="0" quotePrefix="0" xfId="0"/>
    <xf numFmtId="165" fontId="5" fillId="3" borderId="1" applyAlignment="1" pivotButton="0" quotePrefix="0" xfId="0">
      <alignment vertical="center"/>
    </xf>
    <xf numFmtId="165" fontId="5" fillId="3" borderId="8" applyAlignment="1" pivotButton="0" quotePrefix="0" xfId="0">
      <alignment vertical="center"/>
    </xf>
    <xf numFmtId="165" fontId="4" fillId="8" borderId="3" applyAlignment="1" pivotButton="0" quotePrefix="0" xfId="0">
      <alignment vertical="center"/>
    </xf>
    <xf numFmtId="165" fontId="4" fillId="8" borderId="9" applyAlignment="1" pivotButton="0" quotePrefix="0" xfId="0">
      <alignment vertical="center"/>
    </xf>
    <xf numFmtId="165" fontId="10" fillId="7" borderId="9" applyAlignment="1" pivotButton="0" quotePrefix="0" xfId="0">
      <alignment vertical="center"/>
    </xf>
    <xf numFmtId="167" fontId="10" fillId="0" borderId="0" applyAlignment="1" pivotButton="0" quotePrefix="0" xfId="0">
      <alignment horizontal="right" vertical="center" indent="1"/>
    </xf>
    <xf numFmtId="168" fontId="10" fillId="0" borderId="0" applyAlignment="1" pivotButton="0" quotePrefix="0" xfId="0">
      <alignment horizontal="right" vertical="center" indent="1"/>
    </xf>
    <xf numFmtId="166" fontId="10" fillId="0" borderId="1" applyAlignment="1" pivotButton="0" quotePrefix="0" xfId="0">
      <alignment vertical="center"/>
    </xf>
    <xf numFmtId="166" fontId="10" fillId="7" borderId="1" applyAlignment="1" pivotButton="0" quotePrefix="0" xfId="0">
      <alignment vertical="center"/>
    </xf>
    <xf numFmtId="166" fontId="10" fillId="7" borderId="8" applyAlignment="1" pivotButton="0" quotePrefix="0" xfId="0">
      <alignment vertical="center"/>
    </xf>
    <xf numFmtId="166" fontId="4" fillId="8" borderId="1" applyAlignment="1" pivotButton="0" quotePrefix="0" xfId="0">
      <alignment vertical="center"/>
    </xf>
    <xf numFmtId="166" fontId="4" fillId="8" borderId="8" applyAlignment="1" pivotButton="0" quotePrefix="0" xfId="0">
      <alignment vertical="center"/>
    </xf>
    <xf numFmtId="172" fontId="5" fillId="8" borderId="3" applyAlignment="1" pivotButton="0" quotePrefix="0" xfId="0">
      <alignment horizontal="right" vertical="center" indent="1"/>
    </xf>
    <xf numFmtId="172" fontId="5" fillId="8" borderId="9" applyAlignment="1" pivotButton="0" quotePrefix="0" xfId="0">
      <alignment horizontal="right" vertical="center" indent="1"/>
    </xf>
    <xf numFmtId="166" fontId="5" fillId="8" borderId="1" applyAlignment="1" pivotButton="0" quotePrefix="0" xfId="0">
      <alignment vertical="center"/>
    </xf>
    <xf numFmtId="166" fontId="5" fillId="8" borderId="8" applyAlignment="1" pivotButton="0" quotePrefix="0" xfId="0">
      <alignment vertical="center"/>
    </xf>
    <xf numFmtId="166" fontId="5" fillId="0" borderId="1" applyAlignment="1" pivotButton="0" quotePrefix="0" xfId="0">
      <alignment vertical="center"/>
    </xf>
    <xf numFmtId="166" fontId="5" fillId="0" borderId="3" applyAlignment="1" pivotButton="0" quotePrefix="0" xfId="0">
      <alignment vertical="center"/>
    </xf>
    <xf numFmtId="166" fontId="5" fillId="8" borderId="3" applyAlignment="1" pivotButton="0" quotePrefix="0" xfId="0">
      <alignment vertical="center"/>
    </xf>
    <xf numFmtId="166" fontId="5" fillId="8" borderId="9" applyAlignment="1" pivotButton="0" quotePrefix="0" xfId="0">
      <alignment vertical="center"/>
    </xf>
    <xf numFmtId="166" fontId="10" fillId="7" borderId="3" applyAlignment="1" pivotButton="0" quotePrefix="0" xfId="0">
      <alignment vertical="center"/>
    </xf>
    <xf numFmtId="166" fontId="10" fillId="7" borderId="9" applyAlignment="1" pivotButton="0" quotePrefix="0" xfId="0">
      <alignment vertical="center"/>
    </xf>
    <xf numFmtId="166" fontId="4" fillId="7" borderId="3" applyAlignment="1" pivotButton="0" quotePrefix="0" xfId="0">
      <alignment vertical="center"/>
    </xf>
    <xf numFmtId="166" fontId="4" fillId="8" borderId="3" applyAlignment="1" pivotButton="0" quotePrefix="0" xfId="0">
      <alignment vertical="center"/>
    </xf>
    <xf numFmtId="166" fontId="4" fillId="8" borderId="9" applyAlignment="1" pivotButton="0" quotePrefix="0" xfId="0">
      <alignment vertical="center"/>
    </xf>
    <xf numFmtId="166" fontId="17" fillId="7" borderId="9" applyAlignment="1" pivotButton="0" quotePrefix="0" xfId="0">
      <alignment vertical="center"/>
    </xf>
    <xf numFmtId="168" fontId="5" fillId="5" borderId="4" applyAlignment="1" pivotButton="0" quotePrefix="0" xfId="0">
      <alignment horizontal="left" vertical="center" indent="1"/>
    </xf>
    <xf numFmtId="168" fontId="5" fillId="5" borderId="6" applyAlignment="1" pivotButton="0" quotePrefix="0" xfId="0">
      <alignment horizontal="left" vertical="center"/>
    </xf>
    <xf numFmtId="166" fontId="5" fillId="5" borderId="8" applyAlignment="1" pivotButton="0" quotePrefix="0" xfId="0">
      <alignment vertical="center"/>
    </xf>
    <xf numFmtId="170" fontId="10" fillId="8" borderId="9" applyAlignment="1" pivotButton="0" quotePrefix="0" xfId="0">
      <alignment horizontal="center" vertical="center"/>
    </xf>
    <xf numFmtId="166" fontId="10" fillId="6" borderId="9" applyAlignment="1" pivotButton="0" quotePrefix="0" xfId="0">
      <alignment vertical="center"/>
    </xf>
    <xf numFmtId="171" fontId="5" fillId="8" borderId="8" applyAlignment="1" pivotButton="0" quotePrefix="0" xfId="0">
      <alignment vertical="center"/>
    </xf>
    <xf numFmtId="168" fontId="5" fillId="8" borderId="10" applyAlignment="1" pivotButton="0" quotePrefix="0" xfId="0">
      <alignment horizontal="left" vertical="center"/>
    </xf>
    <xf numFmtId="165" fontId="10" fillId="8" borderId="9" applyAlignment="1" pivotButton="0" quotePrefix="0" xfId="0">
      <alignment horizontal="right" vertical="center" indent="1"/>
    </xf>
    <xf numFmtId="166" fontId="5" fillId="0" borderId="8" applyAlignment="1" pivotButton="0" quotePrefix="0" xfId="0">
      <alignment horizontal="right" vertical="center" indent="1"/>
    </xf>
    <xf numFmtId="166" fontId="5" fillId="0" borderId="9" applyAlignment="1" pivotButton="0" quotePrefix="0" xfId="0">
      <alignment horizontal="right" vertical="center" indent="1"/>
    </xf>
    <xf numFmtId="166" fontId="10" fillId="6" borderId="9" applyAlignment="1" pivotButton="0" quotePrefix="0" xfId="0">
      <alignment horizontal="right" vertical="center" indent="1"/>
    </xf>
    <xf numFmtId="0" fontId="27" fillId="9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/>
    <cellStyle name="Normal 2" xfId="2"/>
    <cellStyle name="Comma 2" xfId="3"/>
    <cellStyle name="Hyperlink 2" xfId="4"/>
    <cellStyle name="Percent 2" xfId="5"/>
    <cellStyle name="Hyperlink" xfId="6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unlevered+free+cash+flow+calculation+17152+fr&amp;lpa=ic+unlevered+free+cash+flow+calculation+171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I63"/>
  <sheetViews>
    <sheetView showGridLines="0" tabSelected="1" workbookViewId="0">
      <pane ySplit="2" topLeftCell="A3" activePane="bottomLeft" state="frozen"/>
      <selection pane="bottomLeft" activeCell="B63" sqref="B63:I63"/>
    </sheetView>
  </sheetViews>
  <sheetFormatPr baseColWidth="8" defaultColWidth="8.81640625" defaultRowHeight="14.5"/>
  <cols>
    <col width="3.36328125" customWidth="1" style="1" min="1" max="1"/>
    <col width="27.6328125" customWidth="1" style="1" min="2" max="2"/>
    <col width="12.81640625" customWidth="1" style="1" min="3" max="9"/>
    <col width="3.36328125" customWidth="1" style="1" min="10" max="10"/>
  </cols>
  <sheetData>
    <row r="1" ht="50" customHeight="1" s="1"/>
    <row r="2" ht="42" customFormat="1" customHeight="1" s="2">
      <c r="B2" s="3" t="inlineStr">
        <is>
          <t>MODÈLE DE CALCUL DES FLUX DE TRÉSORERIE DISPONIBLES SANS EFFET DE LEVIER</t>
        </is>
      </c>
    </row>
    <row r="3" ht="25" customFormat="1" customHeight="1" s="7">
      <c r="B3" s="61" t="inlineStr">
        <is>
          <t>EXEMPLE</t>
        </is>
      </c>
      <c r="C3" s="6" t="n"/>
      <c r="D3" s="6" t="n"/>
      <c r="E3" s="6" t="n"/>
      <c r="F3" s="6" t="n"/>
    </row>
    <row r="4" ht="25" customFormat="1" customHeight="1" s="43">
      <c r="B4" s="41" t="inlineStr">
        <is>
          <t>HYPOTHÈSES</t>
        </is>
      </c>
      <c r="C4" s="41" t="n"/>
      <c r="E4" s="42" t="inlineStr">
        <is>
          <t>VALEUR DE L'ÉQUITÉ</t>
        </is>
      </c>
      <c r="F4" s="42" t="n"/>
      <c r="G4" s="42" t="n"/>
    </row>
    <row r="5" ht="20" customFormat="1" customHeight="1" s="7">
      <c r="B5" s="9" t="inlineStr">
        <is>
          <t>TAUX D'IMPOSITION</t>
        </is>
      </c>
      <c r="C5" s="62" t="n">
        <v>0.26</v>
      </c>
      <c r="E5" s="128" t="inlineStr">
        <is>
          <t>APPROCHE À PERPÉTUITÉ</t>
        </is>
      </c>
      <c r="F5" s="133" t="n"/>
      <c r="G5" s="134">
        <f>IFERROR((D48-I56)/I61,"0")</f>
        <v/>
      </c>
    </row>
    <row r="6" ht="20" customFormat="1" customHeight="1" s="7" thickBot="1">
      <c r="B6" s="9" t="inlineStr">
        <is>
          <t>TAUX DE CROISSANCE PERPÉTUEL</t>
        </is>
      </c>
      <c r="C6" s="62" t="n">
        <v>0.04</v>
      </c>
      <c r="E6" s="135" t="n"/>
      <c r="F6" s="136" t="n"/>
      <c r="G6" s="137" t="n"/>
    </row>
    <row r="7" ht="20" customFormat="1" customHeight="1" s="7">
      <c r="B7" s="9" t="inlineStr">
        <is>
          <t>MULTIPLE EV/EBITDA  ex. 2,5x</t>
        </is>
      </c>
      <c r="C7" s="138" t="n">
        <v>9</v>
      </c>
      <c r="E7" s="123" t="n"/>
      <c r="F7" s="123" t="n"/>
    </row>
    <row r="8" ht="20" customFormat="1" customHeight="1" s="7">
      <c r="B8" s="9" t="inlineStr">
        <is>
          <t>TRANSACTION DATE</t>
        </is>
      </c>
      <c r="C8" s="139" t="n">
        <v>46022</v>
      </c>
      <c r="E8" s="124" t="inlineStr">
        <is>
          <t>APPROCHE DE L'EBITDA</t>
        </is>
      </c>
      <c r="F8" s="133" t="n"/>
      <c r="G8" s="140">
        <f>IFERROR((D55-I56)/I61,"0")</f>
        <v/>
      </c>
    </row>
    <row r="9" ht="20" customFormat="1" customHeight="1" s="7" thickBot="1">
      <c r="B9" s="10" t="inlineStr">
        <is>
          <t>FIN DE L'EXERCICE</t>
        </is>
      </c>
      <c r="C9" s="141" t="n">
        <v>46022</v>
      </c>
      <c r="E9" s="135" t="n"/>
      <c r="F9" s="136" t="n"/>
      <c r="G9" s="137" t="n"/>
    </row>
    <row r="10" ht="15" customHeight="1" s="1"/>
    <row r="11" ht="25" customFormat="1" customHeight="1" s="142">
      <c r="B11" s="42" t="inlineStr">
        <is>
          <t>MÊMES FLUX DE TRÉSORERIE PAR PÉRIODE</t>
        </is>
      </c>
      <c r="C11" s="45" t="n"/>
      <c r="D11" s="45" t="n"/>
      <c r="E11" s="45" t="n"/>
      <c r="F11" s="45" t="n"/>
      <c r="G11" s="45" t="n"/>
      <c r="H11" s="45" t="n"/>
      <c r="I11" s="45" t="n"/>
    </row>
    <row r="12" ht="20" customFormat="1" customHeight="1" s="143">
      <c r="A12" s="144" t="n"/>
      <c r="B12" s="23" t="inlineStr">
        <is>
          <t>FLUX DE TRÉSORERIE</t>
        </is>
      </c>
      <c r="C12" s="145" t="n">
        <v>2500</v>
      </c>
      <c r="D12" s="15" t="n"/>
      <c r="E12" s="15" t="n"/>
      <c r="F12" s="15" t="n"/>
      <c r="G12" s="15" t="n"/>
      <c r="H12" s="15" t="n"/>
      <c r="I12" s="15" t="n"/>
    </row>
    <row r="13" ht="20" customFormat="1" customHeight="1" s="143">
      <c r="A13" s="144" t="n"/>
      <c r="B13" s="23" t="inlineStr">
        <is>
          <t>PERIODES ( t )</t>
        </is>
      </c>
      <c r="C13" s="146" t="n">
        <v>5</v>
      </c>
      <c r="D13" s="15" t="n"/>
      <c r="E13" s="15" t="n"/>
      <c r="F13" s="15" t="n"/>
      <c r="G13" s="15" t="n"/>
      <c r="H13" s="15" t="n"/>
      <c r="I13" s="15" t="n"/>
    </row>
    <row r="14" ht="20" customFormat="1" customHeight="1" s="143" thickBot="1">
      <c r="A14" s="144" t="n"/>
      <c r="B14" s="82" t="inlineStr">
        <is>
          <t>TAUX D'ESCOMPTE ( r )</t>
        </is>
      </c>
      <c r="C14" s="147" t="n">
        <v>0.2</v>
      </c>
      <c r="D14" s="15" t="n"/>
      <c r="E14" s="15" t="n"/>
      <c r="F14" s="15" t="n"/>
      <c r="G14" s="15" t="n"/>
      <c r="H14" s="15" t="n"/>
      <c r="I14" s="15" t="n"/>
    </row>
    <row r="15" ht="20" customFormat="1" customHeight="1" s="143" thickBot="1">
      <c r="A15" s="144" t="n"/>
      <c r="B15" s="80" t="inlineStr">
        <is>
          <t>VALEUR ACTUELLE</t>
        </is>
      </c>
      <c r="C15" s="148">
        <f>-(PV(C14,C13,C12))</f>
        <v/>
      </c>
      <c r="D15" s="15" t="n"/>
      <c r="E15" s="15" t="n"/>
      <c r="F15" s="15" t="n"/>
      <c r="G15" s="15" t="n"/>
      <c r="H15" s="15" t="n"/>
      <c r="I15" s="15" t="n"/>
    </row>
    <row r="16" ht="20" customFormat="1" customHeight="1" s="143">
      <c r="A16" s="144" t="n"/>
      <c r="B16" s="16" t="n"/>
      <c r="C16" s="149" t="n"/>
      <c r="D16" s="15" t="n"/>
      <c r="E16" s="15" t="n"/>
      <c r="F16" s="15" t="n"/>
      <c r="G16" s="15" t="n"/>
      <c r="H16" s="15" t="n"/>
      <c r="I16" s="15" t="n"/>
    </row>
    <row r="17" ht="25" customFormat="1" customHeight="1" s="142">
      <c r="B17" s="42" t="inlineStr">
        <is>
          <t>FLUX DE TRÉSORERIE DIFFÉRENTS SELON LA PÉRIODE</t>
        </is>
      </c>
      <c r="C17" s="46" t="n"/>
      <c r="D17" s="46" t="n"/>
      <c r="E17" s="46" t="n"/>
      <c r="F17" s="46" t="n"/>
      <c r="G17" s="46" t="n"/>
      <c r="H17" s="46" t="n"/>
      <c r="I17" s="46" t="n"/>
    </row>
    <row r="18" ht="20" customFormat="1" customHeight="1" s="143">
      <c r="A18" s="144" t="n"/>
      <c r="B18" s="29" t="inlineStr">
        <is>
          <t>PERIODE ( t )</t>
        </is>
      </c>
      <c r="C18" s="27" t="n">
        <v>1</v>
      </c>
      <c r="D18" s="27">
        <f>C18+1</f>
        <v/>
      </c>
      <c r="E18" s="27">
        <f>D18+1</f>
        <v/>
      </c>
      <c r="F18" s="27">
        <f>E18+1</f>
        <v/>
      </c>
      <c r="G18" s="27">
        <f>F18+1</f>
        <v/>
      </c>
      <c r="H18" s="18" t="n"/>
      <c r="I18" s="18" t="n"/>
    </row>
    <row r="19" ht="20" customFormat="1" customHeight="1" s="143">
      <c r="A19" s="144" t="n"/>
      <c r="B19" s="25" t="inlineStr">
        <is>
          <t>FLUX DE TRÉSORERIE</t>
        </is>
      </c>
      <c r="C19" s="150" t="n">
        <v>2500</v>
      </c>
      <c r="D19" s="150" t="n">
        <v>2250</v>
      </c>
      <c r="E19" s="150" t="n">
        <v>2500</v>
      </c>
      <c r="F19" s="150" t="n">
        <v>2750</v>
      </c>
      <c r="G19" s="151" t="n">
        <v>3000</v>
      </c>
      <c r="H19" s="18" t="n"/>
      <c r="I19" s="18" t="n"/>
    </row>
    <row r="20" ht="20" customFormat="1" customHeight="1" s="143" thickBot="1">
      <c r="A20" s="144" t="n"/>
      <c r="B20" s="84" t="inlineStr">
        <is>
          <t>TAUX D'ESCOMPTE ( r )</t>
        </is>
      </c>
      <c r="C20" s="85" t="n">
        <v>0.2</v>
      </c>
      <c r="D20" s="85" t="n">
        <v>0.2</v>
      </c>
      <c r="E20" s="85" t="n">
        <v>0.2</v>
      </c>
      <c r="F20" s="85" t="n">
        <v>0.2</v>
      </c>
      <c r="G20" s="86" t="n">
        <v>0.2</v>
      </c>
      <c r="H20" s="18" t="n"/>
      <c r="I20" s="18" t="n"/>
    </row>
    <row r="21" ht="20" customFormat="1" customHeight="1" s="143" thickBot="1">
      <c r="A21" s="144" t="n"/>
      <c r="B21" s="87" t="inlineStr">
        <is>
          <t>VALEUR ACTUELLE</t>
        </is>
      </c>
      <c r="C21" s="152">
        <f>C19/(1+C20)^C18</f>
        <v/>
      </c>
      <c r="D21" s="152">
        <f>D19/(1+D20)^D18</f>
        <v/>
      </c>
      <c r="E21" s="152">
        <f>E19/(1+E20)^E18</f>
        <v/>
      </c>
      <c r="F21" s="152">
        <f>F19/(1+F20)^F18</f>
        <v/>
      </c>
      <c r="G21" s="153">
        <f>G19/(1+G20)^G18</f>
        <v/>
      </c>
      <c r="H21" s="18" t="n"/>
      <c r="I21" s="18" t="n"/>
    </row>
    <row r="22" ht="11" customFormat="1" customHeight="1" s="143">
      <c r="A22" s="144" t="n"/>
      <c r="B22" s="18" t="n"/>
      <c r="C22" s="18" t="n"/>
      <c r="D22" s="18" t="n"/>
      <c r="E22" s="18" t="n"/>
      <c r="F22" s="18" t="n"/>
      <c r="G22" s="18" t="n"/>
      <c r="H22" s="18" t="n"/>
      <c r="I22" s="18" t="n"/>
    </row>
    <row r="23" ht="20" customFormat="1" customHeight="1" s="143" thickBot="1">
      <c r="A23" s="144" t="n"/>
      <c r="B23" s="87" t="inlineStr">
        <is>
          <t>SOMME DES VALEURS ACTUELLES</t>
        </is>
      </c>
      <c r="C23" s="154">
        <f>SUM(C21:G21)</f>
        <v/>
      </c>
      <c r="D23" s="18" t="n"/>
      <c r="E23" s="18" t="n"/>
      <c r="F23" s="18" t="n"/>
      <c r="G23" s="18" t="n"/>
      <c r="H23" s="18" t="n"/>
      <c r="I23" s="18" t="n"/>
    </row>
    <row r="24" ht="20" customFormat="1" customHeight="1" s="143">
      <c r="A24" s="144" t="n"/>
      <c r="B24" s="18" t="n"/>
      <c r="C24" s="18" t="n"/>
      <c r="D24" s="18" t="n"/>
      <c r="E24" s="18" t="n"/>
      <c r="F24" s="18" t="n"/>
      <c r="G24" s="18" t="n"/>
      <c r="H24" s="18" t="n"/>
      <c r="I24" s="18" t="n"/>
    </row>
    <row r="25" ht="25" customFormat="1" customHeight="1" s="142">
      <c r="B25" s="42" t="inlineStr">
        <is>
          <t>FLUX DE TRÉSORERIE DISPONIBLES SANS EFFET DE LEVIER</t>
        </is>
      </c>
      <c r="C25" s="42" t="n"/>
      <c r="D25" s="42" t="n"/>
      <c r="E25" s="42" t="n"/>
      <c r="F25" s="42" t="n"/>
      <c r="G25" s="42" t="n"/>
      <c r="H25" s="42" t="n"/>
      <c r="I25" s="42" t="n"/>
    </row>
    <row r="26" ht="20" customFormat="1" customHeight="1" s="143">
      <c r="A26" s="144" t="n"/>
      <c r="B26" s="29" t="inlineStr">
        <is>
          <t>PERIODES ( t )</t>
        </is>
      </c>
      <c r="C26" s="20" t="n"/>
      <c r="D26" s="155">
        <f>YEAR(C9)</f>
        <v/>
      </c>
      <c r="E26" s="156">
        <f>D26+1</f>
        <v/>
      </c>
      <c r="F26" s="156">
        <f>E26+1</f>
        <v/>
      </c>
      <c r="G26" s="156">
        <f>F26+1</f>
        <v/>
      </c>
      <c r="H26" s="156">
        <f>G26+1</f>
        <v/>
      </c>
      <c r="I26" s="156">
        <f>H26+1</f>
        <v/>
      </c>
    </row>
    <row r="27" ht="20" customFormat="1" customHeight="1" s="143">
      <c r="A27" s="144" t="n"/>
      <c r="B27" s="34" t="inlineStr">
        <is>
          <t>EBITDA</t>
        </is>
      </c>
      <c r="C27" s="37" t="n"/>
      <c r="D27" s="157" t="n">
        <v>85321</v>
      </c>
      <c r="E27" s="158">
        <f>D27*1.05</f>
        <v/>
      </c>
      <c r="F27" s="158">
        <f>E27*1.05</f>
        <v/>
      </c>
      <c r="G27" s="158">
        <f>F27*1.05</f>
        <v/>
      </c>
      <c r="H27" s="158">
        <f>G27*1.05</f>
        <v/>
      </c>
      <c r="I27" s="159">
        <f>H27*1.05</f>
        <v/>
      </c>
    </row>
    <row r="28" ht="20" customFormat="1" customHeight="1" s="143">
      <c r="A28" s="144" t="n"/>
      <c r="B28" s="36" t="inlineStr">
        <is>
          <t>L'EBIT</t>
        </is>
      </c>
      <c r="C28" s="38" t="n"/>
      <c r="D28" s="160">
        <f>D27-D32</f>
        <v/>
      </c>
      <c r="E28" s="160">
        <f>E27-E32</f>
        <v/>
      </c>
      <c r="F28" s="160">
        <f>F27-F32</f>
        <v/>
      </c>
      <c r="G28" s="160">
        <f>G27-G32</f>
        <v/>
      </c>
      <c r="H28" s="160">
        <f>H27-H32</f>
        <v/>
      </c>
      <c r="I28" s="161">
        <f>I27-I32</f>
        <v/>
      </c>
    </row>
    <row r="29" ht="20" customFormat="1" customHeight="1" s="143" thickBot="1">
      <c r="A29" s="144" t="n"/>
      <c r="B29" s="91" t="inlineStr">
        <is>
          <t>TAUX D'IMPOSITION</t>
        </is>
      </c>
      <c r="C29" s="92" t="n"/>
      <c r="D29" s="162">
        <f>C5</f>
        <v/>
      </c>
      <c r="E29" s="162">
        <f>D29</f>
        <v/>
      </c>
      <c r="F29" s="162">
        <f>E29</f>
        <v/>
      </c>
      <c r="G29" s="162">
        <f>F29</f>
        <v/>
      </c>
      <c r="H29" s="162">
        <f>G29</f>
        <v/>
      </c>
      <c r="I29" s="163">
        <f>H29</f>
        <v/>
      </c>
    </row>
    <row r="30" ht="11" customFormat="1" customHeight="1" s="143">
      <c r="A30" s="144" t="n"/>
      <c r="B30" s="33" t="n"/>
      <c r="C30" s="20" t="n"/>
      <c r="D30" s="155" t="n"/>
      <c r="E30" s="156" t="n"/>
      <c r="F30" s="156" t="n"/>
      <c r="G30" s="156" t="n"/>
      <c r="H30" s="156" t="n"/>
      <c r="I30" s="156" t="n"/>
    </row>
    <row r="31" ht="20" customFormat="1" customHeight="1" s="143">
      <c r="A31" s="144" t="n"/>
      <c r="B31" s="36" t="inlineStr">
        <is>
          <t>EBIT ( 1 – t )</t>
        </is>
      </c>
      <c r="C31" s="38" t="n"/>
      <c r="D31" s="164">
        <f>D28*(1-D29)</f>
        <v/>
      </c>
      <c r="E31" s="164">
        <f>E28*(1-E29)</f>
        <v/>
      </c>
      <c r="F31" s="164">
        <f>F28*(1-F29)</f>
        <v/>
      </c>
      <c r="G31" s="164">
        <f>G28*(1-G29)</f>
        <v/>
      </c>
      <c r="H31" s="164">
        <f>H28*(1-H29)</f>
        <v/>
      </c>
      <c r="I31" s="165">
        <f>I28*(1-I29)</f>
        <v/>
      </c>
    </row>
    <row r="32" ht="20" customFormat="1" customHeight="1" s="143">
      <c r="A32" s="144" t="n"/>
      <c r="B32" s="36" t="inlineStr">
        <is>
          <t>D&amp;A</t>
        </is>
      </c>
      <c r="C32" s="38" t="n"/>
      <c r="D32" s="166" t="n">
        <v>8521</v>
      </c>
      <c r="E32" s="160">
        <f>D32*1.05</f>
        <v/>
      </c>
      <c r="F32" s="160">
        <f>E32*1.05</f>
        <v/>
      </c>
      <c r="G32" s="160">
        <f>F32*1.05</f>
        <v/>
      </c>
      <c r="H32" s="160">
        <f>G32*1.05</f>
        <v/>
      </c>
      <c r="I32" s="161">
        <f>H32*1.05</f>
        <v/>
      </c>
    </row>
    <row r="33" ht="20" customFormat="1" customHeight="1" s="143">
      <c r="A33" s="144" t="n"/>
      <c r="B33" s="36" t="inlineStr">
        <is>
          <t>CNO</t>
        </is>
      </c>
      <c r="C33" s="38" t="n"/>
      <c r="D33" s="166" t="n">
        <v>-2200</v>
      </c>
      <c r="E33" s="164">
        <f>D33*0.9</f>
        <v/>
      </c>
      <c r="F33" s="164">
        <f>E33*0.9</f>
        <v/>
      </c>
      <c r="G33" s="164">
        <f>F33*0.9</f>
        <v/>
      </c>
      <c r="H33" s="164">
        <f>G33*0.9</f>
        <v/>
      </c>
      <c r="I33" s="165">
        <f>H33*0.9</f>
        <v/>
      </c>
    </row>
    <row r="34" ht="20" customFormat="1" customHeight="1" s="143" thickBot="1">
      <c r="A34" s="144" t="n"/>
      <c r="B34" s="91" t="inlineStr">
        <is>
          <t>DÉPENSES EN CAPITAL</t>
        </is>
      </c>
      <c r="C34" s="92" t="n"/>
      <c r="D34" s="167" t="n">
        <v>-11050</v>
      </c>
      <c r="E34" s="168">
        <f>D34*1.045</f>
        <v/>
      </c>
      <c r="F34" s="168">
        <f>E34*1.045</f>
        <v/>
      </c>
      <c r="G34" s="168">
        <f>F34*1.045</f>
        <v/>
      </c>
      <c r="H34" s="168">
        <f>G34*1.045</f>
        <v/>
      </c>
      <c r="I34" s="169">
        <f>H34*1.045</f>
        <v/>
      </c>
    </row>
    <row r="35" ht="20" customFormat="1" customHeight="1" s="143" thickBot="1">
      <c r="A35" s="144" t="n"/>
      <c r="B35" s="98" t="inlineStr">
        <is>
          <t>FLUX DE TRÉSORERIE DISPONIBLES SANS EFFET DE LEVIER (UFCF)</t>
        </is>
      </c>
      <c r="C35" s="99" t="n"/>
      <c r="D35" s="170">
        <f>SUM(D31:D34)</f>
        <v/>
      </c>
      <c r="E35" s="170">
        <f>SUM(E31:E34)</f>
        <v/>
      </c>
      <c r="F35" s="170">
        <f>SUM(F31:F34)</f>
        <v/>
      </c>
      <c r="G35" s="170">
        <f>SUM(G31:G34)</f>
        <v/>
      </c>
      <c r="H35" s="170">
        <f>SUM(H31:H34)</f>
        <v/>
      </c>
      <c r="I35" s="171">
        <f>SUM(I31:I34)</f>
        <v/>
      </c>
    </row>
    <row r="36" ht="11" customFormat="1" customHeight="1" s="143">
      <c r="A36" s="144" t="n"/>
      <c r="B36" s="29" t="n"/>
      <c r="C36" s="20" t="n"/>
      <c r="D36" s="155" t="n"/>
      <c r="E36" s="156" t="n"/>
      <c r="F36" s="156" t="n"/>
      <c r="G36" s="156" t="n"/>
      <c r="H36" s="156" t="n"/>
      <c r="I36" s="156" t="n"/>
    </row>
    <row r="37" ht="20" customFormat="1" customHeight="1" s="143">
      <c r="A37" s="144" t="n"/>
      <c r="B37" s="36" t="inlineStr">
        <is>
          <t>TAUX D'ESCOMPTE ( r )</t>
        </is>
      </c>
      <c r="C37" s="38" t="n"/>
      <c r="D37" s="59" t="n"/>
      <c r="E37" s="40" t="n">
        <v>0.1</v>
      </c>
      <c r="F37" s="40" t="n">
        <v>0.1</v>
      </c>
      <c r="G37" s="40" t="n">
        <v>0.1</v>
      </c>
      <c r="H37" s="40" t="n">
        <v>0.1</v>
      </c>
      <c r="I37" s="71" t="n">
        <v>0.1</v>
      </c>
    </row>
    <row r="38" ht="20" customFormat="1" customHeight="1" s="143" thickBot="1">
      <c r="A38" s="144" t="n"/>
      <c r="B38" s="91" t="inlineStr">
        <is>
          <t>PV des UFCF</t>
        </is>
      </c>
      <c r="C38" s="92" t="n"/>
      <c r="D38" s="172" t="n"/>
      <c r="E38" s="173">
        <f>E35/(1+E37)^(E26-D26)</f>
        <v/>
      </c>
      <c r="F38" s="173">
        <f>F35/(1+F37)^(F26-D26)</f>
        <v/>
      </c>
      <c r="G38" s="173">
        <f>G35/(1+G37)^(G26-D26)</f>
        <v/>
      </c>
      <c r="H38" s="173">
        <f>H35/(1+H37)^(H26-D26)</f>
        <v/>
      </c>
      <c r="I38" s="174">
        <f>I35/(1+I37)^(I26-D26)</f>
        <v/>
      </c>
    </row>
    <row r="39" ht="11" customFormat="1" customHeight="1" s="143">
      <c r="A39" s="144" t="n"/>
      <c r="B39" s="18" t="n"/>
      <c r="C39" s="18" t="n"/>
      <c r="D39" s="18" t="n"/>
      <c r="E39" s="18" t="n"/>
      <c r="F39" s="18" t="n"/>
      <c r="G39" s="18" t="n"/>
      <c r="H39" s="18" t="n"/>
      <c r="I39" s="18" t="n"/>
    </row>
    <row r="40" ht="20" customHeight="1" s="1" thickBot="1">
      <c r="B40" s="98" t="inlineStr">
        <is>
          <t>Étape 1 : SOMME DES VALEURS ACTUELLES</t>
        </is>
      </c>
      <c r="C40" s="99" t="n"/>
      <c r="D40" s="175">
        <f>SUM(E38:I38)</f>
        <v/>
      </c>
      <c r="E40" s="18" t="n"/>
      <c r="F40" s="18" t="n"/>
      <c r="G40" s="18" t="n"/>
      <c r="H40" s="18" t="n"/>
      <c r="I40" s="18" t="n"/>
    </row>
    <row r="41" ht="20" customHeight="1" s="1">
      <c r="B41" s="18" t="n"/>
      <c r="C41" s="18" t="n"/>
      <c r="D41" s="18" t="n"/>
      <c r="E41" s="18" t="n"/>
      <c r="F41" s="18" t="n"/>
      <c r="G41" s="18" t="n"/>
      <c r="H41" s="18" t="n"/>
      <c r="I41" s="18" t="n"/>
    </row>
    <row r="42" ht="25" customFormat="1" customHeight="1" s="47">
      <c r="B42" s="42" t="inlineStr">
        <is>
          <t>| VALEUR TERMINALE  Approche de croissance à perpétuité</t>
        </is>
      </c>
      <c r="C42" s="42" t="n"/>
      <c r="D42" s="41" t="n"/>
      <c r="E42" s="41" t="n"/>
      <c r="F42" s="42" t="inlineStr">
        <is>
          <t>DETTE NETTE</t>
        </is>
      </c>
      <c r="G42" s="42" t="n"/>
      <c r="H42" s="41" t="n"/>
      <c r="I42" s="42" t="n"/>
    </row>
    <row r="43" ht="20" customHeight="1" s="1">
      <c r="B43" s="51" t="inlineStr">
        <is>
          <t>TAUX DE CROISSANCE PERPÉTUEL</t>
        </is>
      </c>
      <c r="C43" s="49" t="n"/>
      <c r="D43" s="72">
        <f>C6</f>
        <v/>
      </c>
      <c r="E43" s="8" t="n"/>
    </row>
    <row r="44" ht="20" customHeight="1" s="1" thickBot="1">
      <c r="B44" s="176" t="inlineStr">
        <is>
          <t xml:space="preserve">FCF x ( 1 + g ) IN: </t>
        </is>
      </c>
      <c r="C44" s="177">
        <f>I26</f>
        <v/>
      </c>
      <c r="D44" s="178">
        <f>I35*(1+D43)</f>
        <v/>
      </c>
      <c r="E44" s="8" t="n"/>
      <c r="F44" s="91" t="inlineStr">
        <is>
          <t>DONNÉES À CE JOUR :</t>
        </is>
      </c>
      <c r="G44" s="108" t="n"/>
      <c r="H44" s="79" t="n"/>
      <c r="I44" s="179">
        <f>C8</f>
        <v/>
      </c>
    </row>
    <row r="45" ht="20" customHeight="1" s="1">
      <c r="B45" s="51" t="inlineStr">
        <is>
          <t xml:space="preserve">VALEUR TERMINALE DANS: </t>
        </is>
      </c>
      <c r="C45" s="177">
        <f>I26</f>
        <v/>
      </c>
      <c r="D45" s="178">
        <f>D44/(I37-D43)</f>
        <v/>
      </c>
      <c r="E45" s="8" t="n"/>
      <c r="F45" s="18" t="n"/>
      <c r="G45" s="18" t="n"/>
      <c r="H45" s="8" t="n"/>
      <c r="I45" s="20" t="n"/>
    </row>
    <row r="46" ht="20" customHeight="1" s="1" thickBot="1">
      <c r="B46" s="106" t="inlineStr">
        <is>
          <t>Étape 2: PV de la télévision</t>
        </is>
      </c>
      <c r="C46" s="78" t="n"/>
      <c r="D46" s="180">
        <f>D45/(1+I37)^(I26-D26)</f>
        <v/>
      </c>
      <c r="E46" s="8" t="n"/>
      <c r="F46" s="36" t="inlineStr">
        <is>
          <t>BILLET DE TRÉSORERIE</t>
        </is>
      </c>
      <c r="G46" s="55" t="n"/>
      <c r="H46" s="22" t="n"/>
      <c r="I46" s="74" t="n">
        <v>9280</v>
      </c>
    </row>
    <row r="47" ht="20" customHeight="1" s="1">
      <c r="B47" s="18" t="n"/>
      <c r="C47" s="8" t="n"/>
      <c r="D47" s="18" t="n"/>
      <c r="E47" s="8" t="n"/>
      <c r="F47" s="36" t="inlineStr">
        <is>
          <t>PARTIE COURANTE DE LA DETTE À LONG TERME</t>
        </is>
      </c>
      <c r="G47" s="55" t="n"/>
      <c r="H47" s="22" t="n"/>
      <c r="I47" s="74" t="n">
        <v>4760</v>
      </c>
    </row>
    <row r="48" ht="20" customHeight="1" s="1" thickBot="1">
      <c r="B48" s="116" t="inlineStr">
        <is>
          <t>VALEUR D'ENTREPRISE  ( Étape 1 + 2 )</t>
        </is>
      </c>
      <c r="C48" s="78" t="n"/>
      <c r="D48" s="180">
        <f>D40+D46</f>
        <v/>
      </c>
      <c r="E48" s="8" t="n"/>
      <c r="F48" s="91" t="inlineStr">
        <is>
          <t>DETTE À LONG TERME</t>
        </is>
      </c>
      <c r="G48" s="108" t="n"/>
      <c r="H48" s="79" t="n"/>
      <c r="I48" s="111" t="n">
        <v>89410</v>
      </c>
    </row>
    <row r="49" ht="20" customHeight="1" s="1" thickBot="1">
      <c r="B49" s="8" t="n"/>
      <c r="C49" s="8" t="n"/>
      <c r="D49" s="8" t="n"/>
      <c r="E49" s="8" t="n"/>
      <c r="F49" s="91" t="inlineStr">
        <is>
          <t>DETTE BRUTE</t>
        </is>
      </c>
      <c r="G49" s="108" t="n"/>
      <c r="H49" s="79" t="n"/>
      <c r="I49" s="110">
        <f>SUM(I46:I48)</f>
        <v/>
      </c>
    </row>
    <row r="50" ht="25" customFormat="1" customHeight="1" s="47">
      <c r="B50" s="42" t="inlineStr">
        <is>
          <t>| VALEUR TERMINALE  Approche multiple de l'EBITDA</t>
        </is>
      </c>
      <c r="C50" s="42" t="n"/>
      <c r="D50" s="42" t="n"/>
      <c r="E50" s="41" t="n"/>
      <c r="F50" s="54" t="n"/>
      <c r="G50" s="42" t="n"/>
      <c r="H50" s="41" t="n"/>
      <c r="I50" s="48" t="n"/>
    </row>
    <row r="51" ht="20" customHeight="1" s="1">
      <c r="B51" s="56" t="inlineStr">
        <is>
          <t>Multiple d'EBITDA</t>
        </is>
      </c>
      <c r="C51" s="57" t="n"/>
      <c r="D51" s="181">
        <f>C7</f>
        <v/>
      </c>
      <c r="E51" s="8" t="n"/>
      <c r="F51" s="36" t="inlineStr">
        <is>
          <t>TRÉSORERIE ET ÉQUIVALENTS</t>
        </is>
      </c>
      <c r="G51" s="55" t="n"/>
      <c r="H51" s="22" t="n"/>
      <c r="I51" s="74" t="n">
        <v>36010</v>
      </c>
    </row>
    <row r="52" ht="20" customHeight="1" s="1" thickBot="1">
      <c r="B52" s="114" t="inlineStr">
        <is>
          <t xml:space="preserve">VALEUR TERMINALE DANS: </t>
        </is>
      </c>
      <c r="C52" s="182">
        <f>I26</f>
        <v/>
      </c>
      <c r="D52" s="169">
        <f>I27*D51</f>
        <v/>
      </c>
      <c r="E52" s="8" t="n"/>
      <c r="F52" s="36" t="inlineStr">
        <is>
          <t>TITRES NÉGOCIABLES À COURT TERME</t>
        </is>
      </c>
      <c r="G52" s="55" t="n"/>
      <c r="H52" s="22" t="n"/>
      <c r="I52" s="74" t="n">
        <v>28340</v>
      </c>
    </row>
    <row r="53" ht="20" customHeight="1" s="1" thickBot="1">
      <c r="B53" s="98" t="inlineStr">
        <is>
          <t>Étape 2: PV de la télévision</t>
        </is>
      </c>
      <c r="C53" s="92" t="n"/>
      <c r="D53" s="171">
        <f>D52/(1+I37)^(I26-D26)</f>
        <v/>
      </c>
      <c r="E53" s="8" t="n"/>
      <c r="F53" s="91" t="inlineStr">
        <is>
          <t>TITRES NÉGOCIABLES À LONG TERME</t>
        </is>
      </c>
      <c r="G53" s="108" t="n"/>
      <c r="H53" s="79" t="n"/>
      <c r="I53" s="111" t="n">
        <v>211000</v>
      </c>
    </row>
    <row r="54" ht="20" customHeight="1" s="1" thickBot="1">
      <c r="B54" s="18" t="n"/>
      <c r="C54" s="18" t="n"/>
      <c r="D54" s="18" t="n"/>
      <c r="E54" s="8" t="n"/>
      <c r="F54" s="91" t="inlineStr">
        <is>
          <t>ACTIFS NON OPÉRATIONNELS</t>
        </is>
      </c>
      <c r="G54" s="108" t="n"/>
      <c r="H54" s="79" t="n"/>
      <c r="I54" s="110">
        <f>SUM(I51:I53)</f>
        <v/>
      </c>
    </row>
    <row r="55" ht="20" customHeight="1" s="1" thickBot="1">
      <c r="B55" s="98" t="inlineStr">
        <is>
          <t>VALEUR D'ENTREPRISE  ( Étape 1 + 2 )</t>
        </is>
      </c>
      <c r="C55" s="92" t="n"/>
      <c r="D55" s="171">
        <f>D40+D53</f>
        <v/>
      </c>
      <c r="E55" s="8" t="n"/>
      <c r="F55" s="53" t="n"/>
      <c r="G55" s="18" t="n"/>
      <c r="H55" s="8" t="n"/>
      <c r="I55" s="21" t="n"/>
    </row>
    <row r="56" ht="20" customHeight="1" s="1" thickBot="1">
      <c r="E56" s="8" t="n"/>
      <c r="F56" s="98" t="inlineStr">
        <is>
          <t>DETTE NETTE</t>
        </is>
      </c>
      <c r="G56" s="112" t="n"/>
      <c r="H56" s="79" t="n"/>
      <c r="I56" s="183">
        <f>I49-I54</f>
        <v/>
      </c>
    </row>
    <row r="57" ht="20" customHeight="1" s="1">
      <c r="B57" s="8" t="n"/>
      <c r="C57" s="8" t="n"/>
      <c r="D57" s="8" t="n"/>
      <c r="E57" s="18" t="n"/>
      <c r="F57" s="8" t="n"/>
      <c r="G57" s="8" t="n"/>
      <c r="H57" s="8" t="n"/>
      <c r="I57" s="8" t="n"/>
    </row>
    <row r="58" ht="25" customFormat="1" customHeight="1" s="47">
      <c r="E58" s="41" t="n"/>
      <c r="F58" s="42" t="inlineStr">
        <is>
          <t>ACTIONS EN CIRCULATION</t>
        </is>
      </c>
      <c r="G58" s="41" t="n"/>
      <c r="H58" s="41" t="n"/>
      <c r="I58" s="42" t="n"/>
    </row>
    <row r="59" ht="20" customHeight="1" s="1">
      <c r="E59" s="8" t="n"/>
      <c r="F59" s="51" t="inlineStr">
        <is>
          <t>ACTIONS DE BASE EN CIRCULATION</t>
        </is>
      </c>
      <c r="G59" s="60" t="n"/>
      <c r="H59" s="49" t="n"/>
      <c r="I59" s="184" t="n">
        <v>7280</v>
      </c>
    </row>
    <row r="60" ht="20" customHeight="1" s="1" thickBot="1">
      <c r="E60" s="8" t="n"/>
      <c r="F60" s="117" t="inlineStr">
        <is>
          <t>EFFET DES TITRES DILUTIFS</t>
        </is>
      </c>
      <c r="G60" s="118" t="n"/>
      <c r="H60" s="119" t="n"/>
      <c r="I60" s="185" t="n">
        <v>65</v>
      </c>
    </row>
    <row r="61" ht="20" customHeight="1" s="1" thickBot="1">
      <c r="E61" s="8" t="n"/>
      <c r="F61" s="106" t="inlineStr">
        <is>
          <t>ACTIONS DILUTIVES EN CIRCULATION</t>
        </is>
      </c>
      <c r="G61" s="121" t="n"/>
      <c r="H61" s="78" t="n"/>
      <c r="I61" s="186">
        <f>SUM(I59:I60)</f>
        <v/>
      </c>
    </row>
    <row r="62">
      <c r="E62" s="14" t="n"/>
    </row>
    <row r="63" ht="50" customFormat="1" customHeight="1" s="7">
      <c r="B63" s="187" t="inlineStr">
        <is>
          <t>CLIQUEZ ICI POUR CRÉER DANS SMARTSHEET</t>
        </is>
      </c>
    </row>
  </sheetData>
  <mergeCells count="5">
    <mergeCell ref="B63:I63"/>
    <mergeCell ref="E8:F9"/>
    <mergeCell ref="G8:G9"/>
    <mergeCell ref="E5:F6"/>
    <mergeCell ref="G5:G6"/>
  </mergeCells>
  <hyperlinks>
    <hyperlink xmlns:r="http://schemas.openxmlformats.org/officeDocument/2006/relationships" ref="B63" r:id="rId1"/>
  </hyperlinks>
  <pageMargins left="0.3" right="0.3" top="0.3" bottom="0.3" header="0" footer="0"/>
  <pageSetup orientation="portrait" scale="80" fitToHeight="0" horizontalDpi="0" verticalDpi="0"/>
  <rowBreaks count="1" manualBreakCount="1">
    <brk id="41" min="0" max="16383" man="1"/>
  </rowBreaks>
</worksheet>
</file>

<file path=xl/worksheets/sheet2.xml><?xml version="1.0" encoding="utf-8"?>
<worksheet xmlns="http://schemas.openxmlformats.org/spreadsheetml/2006/main">
  <sheetPr>
    <tabColor theme="3" tint="0.7999816888943144"/>
    <outlinePr summaryBelow="0"/>
    <pageSetUpPr fitToPage="1"/>
  </sheetPr>
  <dimension ref="A1:I61"/>
  <sheetViews>
    <sheetView showGridLines="0" workbookViewId="0">
      <pane ySplit="2" topLeftCell="A3" activePane="bottomLeft" state="frozen"/>
      <selection pane="bottomLeft" activeCell="C4" sqref="C4"/>
    </sheetView>
  </sheetViews>
  <sheetFormatPr baseColWidth="8" defaultColWidth="8.81640625" defaultRowHeight="14.5"/>
  <cols>
    <col width="3.36328125" customWidth="1" style="1" min="1" max="1"/>
    <col width="27.6328125" customWidth="1" style="1" min="2" max="2"/>
    <col width="12.81640625" customWidth="1" style="1" min="3" max="9"/>
    <col width="3.36328125" customWidth="1" style="1" min="10" max="10"/>
    <col width="8.81640625" customWidth="1" style="1" min="11" max="16384"/>
  </cols>
  <sheetData>
    <row r="1" ht="42" customFormat="1" customHeight="1" s="2">
      <c r="B1" s="3" t="inlineStr">
        <is>
          <t>MODÈLE DE CALCUL DES FLUX DE TRÉSORERIE DISPONIBLES SANS EFFET DE LEVIER</t>
        </is>
      </c>
    </row>
    <row r="2" ht="25" customFormat="1" customHeight="1" s="7">
      <c r="B2" s="13" t="inlineStr">
        <is>
          <t>Utilisateur pour compléter uniquement les cellules non ombrées.</t>
        </is>
      </c>
      <c r="C2" s="6" t="n"/>
      <c r="D2" s="6" t="n"/>
      <c r="E2" s="6" t="n"/>
      <c r="F2" s="6" t="n"/>
    </row>
    <row r="3" ht="25" customFormat="1" customHeight="1" s="43">
      <c r="B3" s="41" t="inlineStr">
        <is>
          <t>HYPOTHÈSES</t>
        </is>
      </c>
      <c r="C3" s="41" t="n"/>
      <c r="E3" s="42" t="inlineStr">
        <is>
          <t>VALEUR DE L'ÉQUITÉ</t>
        </is>
      </c>
      <c r="F3" s="42" t="n"/>
      <c r="G3" s="42" t="n"/>
    </row>
    <row r="4" ht="20" customFormat="1" customHeight="1" s="7">
      <c r="B4" s="9" t="inlineStr">
        <is>
          <t>TAUX D'IMPOSITION</t>
        </is>
      </c>
      <c r="C4" s="62" t="n">
        <v>0</v>
      </c>
      <c r="E4" s="128" t="inlineStr">
        <is>
          <t>APPROCHE À PERPÉTUITÉ</t>
        </is>
      </c>
      <c r="F4" s="133" t="n"/>
      <c r="G4" s="134">
        <f>IFERROR((D47-I55)/I60,"0")</f>
        <v/>
      </c>
    </row>
    <row r="5" ht="20" customFormat="1" customHeight="1" s="7" thickBot="1">
      <c r="B5" s="9" t="inlineStr">
        <is>
          <t>TAUX DE CROISSANCE PERPÉTUEL</t>
        </is>
      </c>
      <c r="C5" s="62" t="n">
        <v>0</v>
      </c>
      <c r="E5" s="135" t="n"/>
      <c r="F5" s="136" t="n"/>
      <c r="G5" s="137" t="n"/>
    </row>
    <row r="6" ht="20" customFormat="1" customHeight="1" s="7">
      <c r="B6" s="9" t="inlineStr">
        <is>
          <t>MULTIPLE EV/EBITDA  ex. 2,5x</t>
        </is>
      </c>
      <c r="C6" s="138" t="n">
        <v>0</v>
      </c>
      <c r="E6" s="123" t="n"/>
      <c r="F6" s="123" t="n"/>
    </row>
    <row r="7" ht="20" customFormat="1" customHeight="1" s="7">
      <c r="B7" s="9" t="inlineStr">
        <is>
          <t>TRANSACTION DATE</t>
        </is>
      </c>
      <c r="C7" s="139" t="n">
        <v>46022</v>
      </c>
      <c r="E7" s="124" t="inlineStr">
        <is>
          <t>APPROCHE DE L'EBITDA</t>
        </is>
      </c>
      <c r="F7" s="133" t="n"/>
      <c r="G7" s="140">
        <f>IFERROR((D54-I55)/I60,"0")</f>
        <v/>
      </c>
    </row>
    <row r="8" ht="20" customFormat="1" customHeight="1" s="7" thickBot="1">
      <c r="B8" s="10" t="inlineStr">
        <is>
          <t>FIN DE L'EXERCICE</t>
        </is>
      </c>
      <c r="C8" s="141" t="n">
        <v>46022</v>
      </c>
      <c r="E8" s="135" t="n"/>
      <c r="F8" s="136" t="n"/>
      <c r="G8" s="137" t="n"/>
    </row>
    <row r="9" ht="15" customHeight="1" s="1"/>
    <row r="10" ht="25" customFormat="1" customHeight="1" s="142">
      <c r="B10" s="42" t="inlineStr">
        <is>
          <t>MÊMES FLUX DE TRÉSORERIE PAR PÉRIODE</t>
        </is>
      </c>
      <c r="C10" s="45" t="n"/>
      <c r="D10" s="45" t="n"/>
      <c r="E10" s="45" t="n"/>
      <c r="F10" s="45" t="n"/>
      <c r="G10" s="45" t="n"/>
      <c r="H10" s="45" t="n"/>
      <c r="I10" s="45" t="n"/>
    </row>
    <row r="11" ht="20" customFormat="1" customHeight="1" s="143">
      <c r="A11" s="144" t="n"/>
      <c r="B11" s="23" t="inlineStr">
        <is>
          <t>FLUX DE TRÉSORERIE</t>
        </is>
      </c>
      <c r="C11" s="145" t="n">
        <v>0</v>
      </c>
      <c r="D11" s="15" t="n"/>
      <c r="E11" s="15" t="n"/>
      <c r="F11" s="15" t="n"/>
      <c r="G11" s="15" t="n"/>
      <c r="H11" s="15" t="n"/>
      <c r="I11" s="15" t="n"/>
    </row>
    <row r="12" ht="20" customFormat="1" customHeight="1" s="143">
      <c r="A12" s="144" t="n"/>
      <c r="B12" s="23" t="inlineStr">
        <is>
          <t>PERIODES ( t )</t>
        </is>
      </c>
      <c r="C12" s="146" t="n">
        <v>5</v>
      </c>
      <c r="D12" s="15" t="n"/>
      <c r="E12" s="15" t="n"/>
      <c r="F12" s="15" t="n"/>
      <c r="G12" s="15" t="n"/>
      <c r="H12" s="15" t="n"/>
      <c r="I12" s="15" t="n"/>
    </row>
    <row r="13" ht="20" customFormat="1" customHeight="1" s="143" thickBot="1">
      <c r="A13" s="144" t="n"/>
      <c r="B13" s="82" t="inlineStr">
        <is>
          <t>TAUX D'ESCOMPTE ( r )</t>
        </is>
      </c>
      <c r="C13" s="147" t="n">
        <v>0.1</v>
      </c>
      <c r="D13" s="15" t="n"/>
      <c r="E13" s="15" t="n"/>
      <c r="F13" s="15" t="n"/>
      <c r="G13" s="15" t="n"/>
      <c r="H13" s="15" t="n"/>
      <c r="I13" s="15" t="n"/>
    </row>
    <row r="14" ht="20" customFormat="1" customHeight="1" s="143" thickBot="1">
      <c r="A14" s="144" t="n"/>
      <c r="B14" s="80" t="inlineStr">
        <is>
          <t>VALEUR ACTUELLE</t>
        </is>
      </c>
      <c r="C14" s="148">
        <f>-(PV(C13,C12,C11))</f>
        <v/>
      </c>
      <c r="D14" s="15" t="n"/>
      <c r="E14" s="15" t="n"/>
      <c r="F14" s="15" t="n"/>
      <c r="G14" s="15" t="n"/>
      <c r="H14" s="15" t="n"/>
      <c r="I14" s="15" t="n"/>
    </row>
    <row r="15" ht="20" customFormat="1" customHeight="1" s="143">
      <c r="A15" s="144" t="n"/>
      <c r="B15" s="16" t="n"/>
      <c r="C15" s="149" t="n"/>
      <c r="D15" s="15" t="n"/>
      <c r="E15" s="15" t="n"/>
      <c r="F15" s="15" t="n"/>
      <c r="G15" s="15" t="n"/>
      <c r="H15" s="15" t="n"/>
      <c r="I15" s="15" t="n"/>
    </row>
    <row r="16" ht="25" customFormat="1" customHeight="1" s="142">
      <c r="B16" s="42" t="inlineStr">
        <is>
          <t>FLUX DE TRÉSORERIE DIFFÉRENTS SELON LA PÉRIODE</t>
        </is>
      </c>
      <c r="C16" s="46" t="n"/>
      <c r="D16" s="46" t="n"/>
      <c r="E16" s="46" t="n"/>
      <c r="F16" s="46" t="n"/>
      <c r="G16" s="46" t="n"/>
      <c r="H16" s="46" t="n"/>
      <c r="I16" s="46" t="n"/>
    </row>
    <row r="17" ht="20" customFormat="1" customHeight="1" s="143">
      <c r="A17" s="144" t="n"/>
      <c r="B17" s="29" t="inlineStr">
        <is>
          <t>PERIODE ( t )</t>
        </is>
      </c>
      <c r="C17" s="27" t="n">
        <v>1</v>
      </c>
      <c r="D17" s="27">
        <f>C17+1</f>
        <v/>
      </c>
      <c r="E17" s="27">
        <f>D17+1</f>
        <v/>
      </c>
      <c r="F17" s="27">
        <f>E17+1</f>
        <v/>
      </c>
      <c r="G17" s="27">
        <f>F17+1</f>
        <v/>
      </c>
      <c r="H17" s="18" t="n"/>
      <c r="I17" s="18" t="n"/>
    </row>
    <row r="18" ht="20" customFormat="1" customHeight="1" s="143">
      <c r="A18" s="144" t="n"/>
      <c r="B18" s="25" t="inlineStr">
        <is>
          <t>FLUX DE TRÉSORERIE</t>
        </is>
      </c>
      <c r="C18" s="150" t="n">
        <v>0</v>
      </c>
      <c r="D18" s="150" t="n">
        <v>0</v>
      </c>
      <c r="E18" s="150" t="n">
        <v>0</v>
      </c>
      <c r="F18" s="150" t="n">
        <v>0</v>
      </c>
      <c r="G18" s="151" t="n">
        <v>0</v>
      </c>
      <c r="H18" s="18" t="n"/>
      <c r="I18" s="18" t="n"/>
    </row>
    <row r="19" ht="20" customFormat="1" customHeight="1" s="143" thickBot="1">
      <c r="A19" s="144" t="n"/>
      <c r="B19" s="84" t="inlineStr">
        <is>
          <t>TAUX D'ESCOMPTE ( r )</t>
        </is>
      </c>
      <c r="C19" s="85" t="n">
        <v>0.1</v>
      </c>
      <c r="D19" s="85" t="n">
        <v>0.1</v>
      </c>
      <c r="E19" s="85" t="n">
        <v>0.1</v>
      </c>
      <c r="F19" s="85" t="n">
        <v>0.1</v>
      </c>
      <c r="G19" s="86" t="n">
        <v>0.1</v>
      </c>
      <c r="H19" s="18" t="n"/>
      <c r="I19" s="18" t="n"/>
    </row>
    <row r="20" ht="20" customFormat="1" customHeight="1" s="143" thickBot="1">
      <c r="A20" s="144" t="n"/>
      <c r="B20" s="87" t="inlineStr">
        <is>
          <t>VALEUR ACTUELLE</t>
        </is>
      </c>
      <c r="C20" s="152">
        <f>C18/(1+C19)^C17</f>
        <v/>
      </c>
      <c r="D20" s="152">
        <f>D18/(1+D19)^D17</f>
        <v/>
      </c>
      <c r="E20" s="152">
        <f>E18/(1+E19)^E17</f>
        <v/>
      </c>
      <c r="F20" s="152">
        <f>F18/(1+F19)^F17</f>
        <v/>
      </c>
      <c r="G20" s="153">
        <f>G18/(1+G19)^G17</f>
        <v/>
      </c>
      <c r="H20" s="18" t="n"/>
      <c r="I20" s="18" t="n"/>
    </row>
    <row r="21" ht="11" customFormat="1" customHeight="1" s="143">
      <c r="A21" s="144" t="n"/>
      <c r="B21" s="18" t="n"/>
      <c r="C21" s="18" t="n"/>
      <c r="D21" s="18" t="n"/>
      <c r="E21" s="18" t="n"/>
      <c r="F21" s="18" t="n"/>
      <c r="G21" s="18" t="n"/>
      <c r="H21" s="18" t="n"/>
      <c r="I21" s="18" t="n"/>
    </row>
    <row r="22" ht="20" customFormat="1" customHeight="1" s="143" thickBot="1">
      <c r="A22" s="144" t="n"/>
      <c r="B22" s="87" t="inlineStr">
        <is>
          <t>SOMME DES VALEURS ACTUELLES</t>
        </is>
      </c>
      <c r="C22" s="154">
        <f>SUM(C20:G20)</f>
        <v/>
      </c>
      <c r="D22" s="18" t="n"/>
      <c r="E22" s="18" t="n"/>
      <c r="F22" s="18" t="n"/>
      <c r="G22" s="18" t="n"/>
      <c r="H22" s="18" t="n"/>
      <c r="I22" s="18" t="n"/>
    </row>
    <row r="23" ht="20" customFormat="1" customHeight="1" s="143">
      <c r="A23" s="144" t="n"/>
      <c r="B23" s="18" t="n"/>
      <c r="C23" s="18" t="n"/>
      <c r="D23" s="18" t="n"/>
      <c r="E23" s="18" t="n"/>
      <c r="F23" s="18" t="n"/>
      <c r="G23" s="18" t="n"/>
      <c r="H23" s="18" t="n"/>
      <c r="I23" s="18" t="n"/>
    </row>
    <row r="24" ht="25" customFormat="1" customHeight="1" s="142">
      <c r="B24" s="42" t="inlineStr">
        <is>
          <t>FLUX DE TRÉSORERIE DISPONIBLES SANS EFFET DE LEVIER</t>
        </is>
      </c>
      <c r="C24" s="42" t="n"/>
      <c r="D24" s="42" t="n"/>
      <c r="E24" s="42" t="n"/>
      <c r="F24" s="42" t="n"/>
      <c r="G24" s="42" t="n"/>
      <c r="H24" s="42" t="n"/>
      <c r="I24" s="42" t="n"/>
    </row>
    <row r="25" ht="20" customFormat="1" customHeight="1" s="143">
      <c r="A25" s="144" t="n"/>
      <c r="B25" s="29" t="inlineStr">
        <is>
          <t>PERIODES ( t )</t>
        </is>
      </c>
      <c r="C25" s="20" t="n"/>
      <c r="D25" s="155">
        <f>YEAR(C8)</f>
        <v/>
      </c>
      <c r="E25" s="156">
        <f>D25+1</f>
        <v/>
      </c>
      <c r="F25" s="156">
        <f>E25+1</f>
        <v/>
      </c>
      <c r="G25" s="156">
        <f>F25+1</f>
        <v/>
      </c>
      <c r="H25" s="156">
        <f>G25+1</f>
        <v/>
      </c>
      <c r="I25" s="156">
        <f>H25+1</f>
        <v/>
      </c>
    </row>
    <row r="26" ht="20" customFormat="1" customHeight="1" s="143">
      <c r="A26" s="144" t="n"/>
      <c r="B26" s="34" t="inlineStr">
        <is>
          <t>EBITDA</t>
        </is>
      </c>
      <c r="C26" s="37" t="n"/>
      <c r="D26" s="157" t="n">
        <v>1</v>
      </c>
      <c r="E26" s="158">
        <f>D26*1.05</f>
        <v/>
      </c>
      <c r="F26" s="158">
        <f>E26*1.05</f>
        <v/>
      </c>
      <c r="G26" s="158">
        <f>F26*1.05</f>
        <v/>
      </c>
      <c r="H26" s="158">
        <f>G26*1.05</f>
        <v/>
      </c>
      <c r="I26" s="159">
        <f>H26*1.05</f>
        <v/>
      </c>
    </row>
    <row r="27" ht="20" customFormat="1" customHeight="1" s="143">
      <c r="A27" s="144" t="n"/>
      <c r="B27" s="36" t="inlineStr">
        <is>
          <t>L'EBIT</t>
        </is>
      </c>
      <c r="C27" s="38" t="n"/>
      <c r="D27" s="160">
        <f>D26-D31</f>
        <v/>
      </c>
      <c r="E27" s="160">
        <f>E26-E31</f>
        <v/>
      </c>
      <c r="F27" s="160">
        <f>F26-F31</f>
        <v/>
      </c>
      <c r="G27" s="160">
        <f>G26-G31</f>
        <v/>
      </c>
      <c r="H27" s="160">
        <f>H26-H31</f>
        <v/>
      </c>
      <c r="I27" s="161">
        <f>I26-I31</f>
        <v/>
      </c>
    </row>
    <row r="28" ht="20" customFormat="1" customHeight="1" s="143" thickBot="1">
      <c r="A28" s="144" t="n"/>
      <c r="B28" s="91" t="inlineStr">
        <is>
          <t>TAUX D'IMPOSITION</t>
        </is>
      </c>
      <c r="C28" s="92" t="n"/>
      <c r="D28" s="162">
        <f>C4</f>
        <v/>
      </c>
      <c r="E28" s="162">
        <f>D28</f>
        <v/>
      </c>
      <c r="F28" s="162">
        <f>E28</f>
        <v/>
      </c>
      <c r="G28" s="162">
        <f>F28</f>
        <v/>
      </c>
      <c r="H28" s="162">
        <f>G28</f>
        <v/>
      </c>
      <c r="I28" s="163">
        <f>H28</f>
        <v/>
      </c>
    </row>
    <row r="29" ht="11" customFormat="1" customHeight="1" s="143">
      <c r="A29" s="144" t="n"/>
      <c r="B29" s="33" t="n"/>
      <c r="C29" s="20" t="n"/>
      <c r="D29" s="155" t="n"/>
      <c r="E29" s="156" t="n"/>
      <c r="F29" s="156" t="n"/>
      <c r="G29" s="156" t="n"/>
      <c r="H29" s="156" t="n"/>
      <c r="I29" s="156" t="n"/>
    </row>
    <row r="30" ht="20" customFormat="1" customHeight="1" s="143">
      <c r="A30" s="144" t="n"/>
      <c r="B30" s="36" t="inlineStr">
        <is>
          <t>EBIT ( 1 – t )</t>
        </is>
      </c>
      <c r="C30" s="38" t="n"/>
      <c r="D30" s="164">
        <f>D27*(1-D28)</f>
        <v/>
      </c>
      <c r="E30" s="164">
        <f>E27*(1-E28)</f>
        <v/>
      </c>
      <c r="F30" s="164">
        <f>F27*(1-F28)</f>
        <v/>
      </c>
      <c r="G30" s="164">
        <f>G27*(1-G28)</f>
        <v/>
      </c>
      <c r="H30" s="164">
        <f>H27*(1-H28)</f>
        <v/>
      </c>
      <c r="I30" s="165">
        <f>I27*(1-I28)</f>
        <v/>
      </c>
    </row>
    <row r="31" ht="20" customFormat="1" customHeight="1" s="143">
      <c r="A31" s="144" t="n"/>
      <c r="B31" s="36" t="inlineStr">
        <is>
          <t>D&amp;A</t>
        </is>
      </c>
      <c r="C31" s="38" t="n"/>
      <c r="D31" s="166" t="n">
        <v>1</v>
      </c>
      <c r="E31" s="160">
        <f>D31*1.05</f>
        <v/>
      </c>
      <c r="F31" s="160">
        <f>E31*1.05</f>
        <v/>
      </c>
      <c r="G31" s="160">
        <f>F31*1.05</f>
        <v/>
      </c>
      <c r="H31" s="160">
        <f>G31*1.05</f>
        <v/>
      </c>
      <c r="I31" s="161">
        <f>H31*1.05</f>
        <v/>
      </c>
    </row>
    <row r="32" ht="20" customFormat="1" customHeight="1" s="143">
      <c r="A32" s="144" t="n"/>
      <c r="B32" s="36" t="inlineStr">
        <is>
          <t>CNO</t>
        </is>
      </c>
      <c r="C32" s="38" t="n"/>
      <c r="D32" s="166" t="n">
        <v>1</v>
      </c>
      <c r="E32" s="164">
        <f>D32*0.9</f>
        <v/>
      </c>
      <c r="F32" s="164">
        <f>E32*0.9</f>
        <v/>
      </c>
      <c r="G32" s="164">
        <f>F32*0.9</f>
        <v/>
      </c>
      <c r="H32" s="164">
        <f>G32*0.9</f>
        <v/>
      </c>
      <c r="I32" s="165">
        <f>H32*0.9</f>
        <v/>
      </c>
    </row>
    <row r="33" ht="20" customFormat="1" customHeight="1" s="143" thickBot="1">
      <c r="A33" s="144" t="n"/>
      <c r="B33" s="91" t="inlineStr">
        <is>
          <t>DÉPENSES EN CAPITAL</t>
        </is>
      </c>
      <c r="C33" s="92" t="n"/>
      <c r="D33" s="167" t="n">
        <v>1</v>
      </c>
      <c r="E33" s="168">
        <f>D33*1.045</f>
        <v/>
      </c>
      <c r="F33" s="168">
        <f>E33*1.045</f>
        <v/>
      </c>
      <c r="G33" s="168">
        <f>F33*1.045</f>
        <v/>
      </c>
      <c r="H33" s="168">
        <f>G33*1.045</f>
        <v/>
      </c>
      <c r="I33" s="169">
        <f>H33*1.045</f>
        <v/>
      </c>
    </row>
    <row r="34" ht="20" customFormat="1" customHeight="1" s="143" thickBot="1">
      <c r="A34" s="144" t="n"/>
      <c r="B34" s="98" t="inlineStr">
        <is>
          <t>FLUX DE TRÉSORERIE DISPONIBLES SANS EFFET DE LEVIER (UFCF)</t>
        </is>
      </c>
      <c r="C34" s="99" t="n"/>
      <c r="D34" s="170">
        <f>SUM(D30:D33)</f>
        <v/>
      </c>
      <c r="E34" s="170">
        <f>SUM(E30:E33)</f>
        <v/>
      </c>
      <c r="F34" s="170">
        <f>SUM(F30:F33)</f>
        <v/>
      </c>
      <c r="G34" s="170">
        <f>SUM(G30:G33)</f>
        <v/>
      </c>
      <c r="H34" s="170">
        <f>SUM(H30:H33)</f>
        <v/>
      </c>
      <c r="I34" s="171">
        <f>SUM(I30:I33)</f>
        <v/>
      </c>
    </row>
    <row r="35" ht="11" customFormat="1" customHeight="1" s="143">
      <c r="A35" s="144" t="n"/>
      <c r="B35" s="29" t="n"/>
      <c r="C35" s="20" t="n"/>
      <c r="D35" s="155" t="n"/>
      <c r="E35" s="156" t="n"/>
      <c r="F35" s="156" t="n"/>
      <c r="G35" s="156" t="n"/>
      <c r="H35" s="156" t="n"/>
      <c r="I35" s="156" t="n"/>
    </row>
    <row r="36" ht="20" customFormat="1" customHeight="1" s="143">
      <c r="A36" s="144" t="n"/>
      <c r="B36" s="36" t="inlineStr">
        <is>
          <t>TAUX D'ESCOMPTE ( r )</t>
        </is>
      </c>
      <c r="C36" s="38" t="n"/>
      <c r="D36" s="59" t="n"/>
      <c r="E36" s="40" t="n">
        <v>0.1</v>
      </c>
      <c r="F36" s="40" t="n">
        <v>0.1</v>
      </c>
      <c r="G36" s="40" t="n">
        <v>0.1</v>
      </c>
      <c r="H36" s="40" t="n">
        <v>0.1</v>
      </c>
      <c r="I36" s="71" t="n">
        <v>0.1</v>
      </c>
    </row>
    <row r="37" ht="20" customFormat="1" customHeight="1" s="143" thickBot="1">
      <c r="A37" s="144" t="n"/>
      <c r="B37" s="91" t="inlineStr">
        <is>
          <t>PV des UFCF</t>
        </is>
      </c>
      <c r="C37" s="92" t="n"/>
      <c r="D37" s="172" t="n"/>
      <c r="E37" s="173">
        <f>E34/(1+E36)^(E25-D25)</f>
        <v/>
      </c>
      <c r="F37" s="173">
        <f>F34/(1+F36)^(F25-D25)</f>
        <v/>
      </c>
      <c r="G37" s="173">
        <f>G34/(1+G36)^(G25-D25)</f>
        <v/>
      </c>
      <c r="H37" s="173">
        <f>H34/(1+H36)^(H25-D25)</f>
        <v/>
      </c>
      <c r="I37" s="174">
        <f>I34/(1+I36)^(I25-D25)</f>
        <v/>
      </c>
    </row>
    <row r="38" ht="11" customFormat="1" customHeight="1" s="143">
      <c r="A38" s="144" t="n"/>
      <c r="B38" s="18" t="n"/>
      <c r="C38" s="18" t="n"/>
      <c r="D38" s="18" t="n"/>
      <c r="E38" s="18" t="n"/>
      <c r="F38" s="18" t="n"/>
      <c r="G38" s="18" t="n"/>
      <c r="H38" s="18" t="n"/>
      <c r="I38" s="18" t="n"/>
    </row>
    <row r="39" ht="20" customHeight="1" s="1" thickBot="1">
      <c r="B39" s="98" t="inlineStr">
        <is>
          <t>Étape 1 : SOMME DES VALEURS ACTUELLES</t>
        </is>
      </c>
      <c r="C39" s="99" t="n"/>
      <c r="D39" s="175">
        <f>SUM(E37:I37)</f>
        <v/>
      </c>
      <c r="E39" s="18" t="n"/>
      <c r="F39" s="18" t="n"/>
      <c r="G39" s="18" t="n"/>
      <c r="H39" s="18" t="n"/>
      <c r="I39" s="18" t="n"/>
    </row>
    <row r="40" ht="20" customHeight="1" s="1">
      <c r="B40" s="18" t="n"/>
      <c r="C40" s="18" t="n"/>
      <c r="D40" s="18" t="n"/>
      <c r="E40" s="18" t="n"/>
      <c r="F40" s="18" t="n"/>
      <c r="G40" s="18" t="n"/>
      <c r="H40" s="18" t="n"/>
      <c r="I40" s="18" t="n"/>
    </row>
    <row r="41" ht="25" customFormat="1" customHeight="1" s="47">
      <c r="B41" s="42" t="inlineStr">
        <is>
          <t>| VALEUR TERMINALE  Approche de croissance à perpétuité</t>
        </is>
      </c>
      <c r="C41" s="42" t="n"/>
      <c r="D41" s="41" t="n"/>
      <c r="E41" s="41" t="n"/>
      <c r="F41" s="42" t="inlineStr">
        <is>
          <t>DETTE NETTE</t>
        </is>
      </c>
      <c r="G41" s="42" t="n"/>
      <c r="H41" s="41" t="n"/>
      <c r="I41" s="42" t="n"/>
    </row>
    <row r="42" ht="20" customHeight="1" s="1">
      <c r="B42" s="51" t="inlineStr">
        <is>
          <t>TAUX DE CROISSANCE PERPÉTUEL</t>
        </is>
      </c>
      <c r="C42" s="49" t="n"/>
      <c r="D42" s="72">
        <f>C5</f>
        <v/>
      </c>
      <c r="E42" s="8" t="n"/>
    </row>
    <row r="43" ht="20" customHeight="1" s="1" thickBot="1">
      <c r="B43" s="176" t="inlineStr">
        <is>
          <t xml:space="preserve">FCF x ( 1 + g ) IN: </t>
        </is>
      </c>
      <c r="C43" s="177">
        <f>I25</f>
        <v/>
      </c>
      <c r="D43" s="178">
        <f>I34*(1+D42)</f>
        <v/>
      </c>
      <c r="E43" s="8" t="n"/>
      <c r="F43" s="91" t="inlineStr">
        <is>
          <t>DONNÉES À CE JOUR :</t>
        </is>
      </c>
      <c r="G43" s="108" t="n"/>
      <c r="H43" s="79" t="n"/>
      <c r="I43" s="179">
        <f>C7</f>
        <v/>
      </c>
    </row>
    <row r="44" ht="20" customHeight="1" s="1">
      <c r="B44" s="51" t="inlineStr">
        <is>
          <t xml:space="preserve">VALEUR TERMINALE DANS: </t>
        </is>
      </c>
      <c r="C44" s="177">
        <f>I25</f>
        <v/>
      </c>
      <c r="D44" s="178">
        <f>D43/(I36-D42)</f>
        <v/>
      </c>
      <c r="E44" s="8" t="n"/>
      <c r="F44" s="18" t="n"/>
      <c r="G44" s="18" t="n"/>
      <c r="H44" s="8" t="n"/>
      <c r="I44" s="20" t="n"/>
    </row>
    <row r="45" ht="20" customHeight="1" s="1" thickBot="1">
      <c r="B45" s="106" t="inlineStr">
        <is>
          <t>Étape 2: PV de la télévision</t>
        </is>
      </c>
      <c r="C45" s="78" t="n"/>
      <c r="D45" s="180">
        <f>D44/(1+I36)^(I25-D25)</f>
        <v/>
      </c>
      <c r="E45" s="8" t="n"/>
      <c r="F45" s="36" t="inlineStr">
        <is>
          <t>BILLET DE TRÉSORERIE</t>
        </is>
      </c>
      <c r="G45" s="55" t="n"/>
      <c r="H45" s="22" t="n"/>
      <c r="I45" s="74" t="n">
        <v>0</v>
      </c>
    </row>
    <row r="46" ht="20" customHeight="1" s="1">
      <c r="B46" s="18" t="n"/>
      <c r="C46" s="8" t="n"/>
      <c r="D46" s="18" t="n"/>
      <c r="E46" s="8" t="n"/>
      <c r="F46" s="36" t="inlineStr">
        <is>
          <t>PARTIE COURANTE DE LA DETTE À LONG TERME</t>
        </is>
      </c>
      <c r="G46" s="55" t="n"/>
      <c r="H46" s="22" t="n"/>
      <c r="I46" s="74" t="n">
        <v>0</v>
      </c>
    </row>
    <row r="47" ht="20" customHeight="1" s="1" thickBot="1">
      <c r="B47" s="116" t="inlineStr">
        <is>
          <t>VALEUR D'ENTREPRISE  ( Étape 1 + 2 )</t>
        </is>
      </c>
      <c r="C47" s="78" t="n"/>
      <c r="D47" s="180">
        <f>D39+D45</f>
        <v/>
      </c>
      <c r="E47" s="8" t="n"/>
      <c r="F47" s="91" t="inlineStr">
        <is>
          <t>DETTE À LONG TERME</t>
        </is>
      </c>
      <c r="G47" s="108" t="n"/>
      <c r="H47" s="79" t="n"/>
      <c r="I47" s="111" t="n">
        <v>0</v>
      </c>
    </row>
    <row r="48" ht="20" customHeight="1" s="1" thickBot="1">
      <c r="B48" s="8" t="n"/>
      <c r="C48" s="8" t="n"/>
      <c r="D48" s="8" t="n"/>
      <c r="E48" s="8" t="n"/>
      <c r="F48" s="91" t="inlineStr">
        <is>
          <t>DETTE BRUTE</t>
        </is>
      </c>
      <c r="G48" s="108" t="n"/>
      <c r="H48" s="79" t="n"/>
      <c r="I48" s="110">
        <f>SUM(I45:I47)</f>
        <v/>
      </c>
    </row>
    <row r="49" ht="25" customFormat="1" customHeight="1" s="47">
      <c r="B49" s="42" t="inlineStr">
        <is>
          <t>| VALEUR TERMINALE  Approche multiple de l'EBITDA</t>
        </is>
      </c>
      <c r="C49" s="42" t="n"/>
      <c r="D49" s="42" t="n"/>
      <c r="E49" s="41" t="n"/>
      <c r="F49" s="54" t="n"/>
      <c r="G49" s="42" t="n"/>
      <c r="H49" s="41" t="n"/>
      <c r="I49" s="48" t="n"/>
    </row>
    <row r="50" ht="20" customHeight="1" s="1">
      <c r="B50" s="56" t="inlineStr">
        <is>
          <t>Multiple d'EBITDA</t>
        </is>
      </c>
      <c r="C50" s="57" t="n"/>
      <c r="D50" s="181">
        <f>C6</f>
        <v/>
      </c>
      <c r="E50" s="8" t="n"/>
      <c r="F50" s="36" t="inlineStr">
        <is>
          <t>TRÉSORERIE ET ÉQUIVALENTS</t>
        </is>
      </c>
      <c r="G50" s="55" t="n"/>
      <c r="H50" s="22" t="n"/>
      <c r="I50" s="74" t="n">
        <v>0</v>
      </c>
    </row>
    <row r="51" ht="20" customHeight="1" s="1" thickBot="1">
      <c r="B51" s="114" t="inlineStr">
        <is>
          <t xml:space="preserve">VALEUR TERMINALE DANS: </t>
        </is>
      </c>
      <c r="C51" s="182">
        <f>I25</f>
        <v/>
      </c>
      <c r="D51" s="169">
        <f>I26*D50</f>
        <v/>
      </c>
      <c r="E51" s="8" t="n"/>
      <c r="F51" s="36" t="inlineStr">
        <is>
          <t>TITRES NÉGOCIABLES À COURT TERME</t>
        </is>
      </c>
      <c r="G51" s="55" t="n"/>
      <c r="H51" s="22" t="n"/>
      <c r="I51" s="74" t="n">
        <v>0</v>
      </c>
    </row>
    <row r="52" ht="20" customHeight="1" s="1" thickBot="1">
      <c r="B52" s="98" t="inlineStr">
        <is>
          <t>Étape 2: PV de la télévision</t>
        </is>
      </c>
      <c r="C52" s="92" t="n"/>
      <c r="D52" s="171">
        <f>D51/(1+I36)^(I25-D25)</f>
        <v/>
      </c>
      <c r="E52" s="8" t="n"/>
      <c r="F52" s="91" t="inlineStr">
        <is>
          <t>TITRES NÉGOCIABLES À LONG TERME</t>
        </is>
      </c>
      <c r="G52" s="108" t="n"/>
      <c r="H52" s="79" t="n"/>
      <c r="I52" s="111" t="n">
        <v>0</v>
      </c>
    </row>
    <row r="53" ht="20" customHeight="1" s="1" thickBot="1">
      <c r="B53" s="18" t="n"/>
      <c r="C53" s="18" t="n"/>
      <c r="D53" s="18" t="n"/>
      <c r="E53" s="8" t="n"/>
      <c r="F53" s="91" t="inlineStr">
        <is>
          <t>ACTIFS NON OPÉRATIONNELS</t>
        </is>
      </c>
      <c r="G53" s="108" t="n"/>
      <c r="H53" s="79" t="n"/>
      <c r="I53" s="110">
        <f>SUM(I50:I52)</f>
        <v/>
      </c>
    </row>
    <row r="54" ht="20" customHeight="1" s="1" thickBot="1">
      <c r="B54" s="98" t="inlineStr">
        <is>
          <t>VALEUR D'ENTREPRISE  ( Étape 1 + 2 )</t>
        </is>
      </c>
      <c r="C54" s="92" t="n"/>
      <c r="D54" s="171">
        <f>D39+D52</f>
        <v/>
      </c>
      <c r="E54" s="8" t="n"/>
      <c r="F54" s="53" t="n"/>
      <c r="G54" s="18" t="n"/>
      <c r="H54" s="8" t="n"/>
      <c r="I54" s="21" t="n"/>
    </row>
    <row r="55" ht="20" customHeight="1" s="1" thickBot="1">
      <c r="E55" s="8" t="n"/>
      <c r="F55" s="98" t="inlineStr">
        <is>
          <t>DETTE NETTE</t>
        </is>
      </c>
      <c r="G55" s="112" t="n"/>
      <c r="H55" s="79" t="n"/>
      <c r="I55" s="183">
        <f>I48-I53</f>
        <v/>
      </c>
    </row>
    <row r="56" ht="20" customHeight="1" s="1">
      <c r="B56" s="8" t="n"/>
      <c r="C56" s="8" t="n"/>
      <c r="D56" s="8" t="n"/>
      <c r="E56" s="18" t="n"/>
      <c r="F56" s="8" t="n"/>
      <c r="G56" s="8" t="n"/>
      <c r="H56" s="8" t="n"/>
      <c r="I56" s="8" t="n"/>
    </row>
    <row r="57" ht="25" customFormat="1" customHeight="1" s="47">
      <c r="E57" s="41" t="n"/>
      <c r="F57" s="42" t="inlineStr">
        <is>
          <t>ACTIONS EN CIRCULATION</t>
        </is>
      </c>
      <c r="G57" s="41" t="n"/>
      <c r="H57" s="41" t="n"/>
      <c r="I57" s="42" t="n"/>
    </row>
    <row r="58" ht="20" customHeight="1" s="1">
      <c r="E58" s="8" t="n"/>
      <c r="F58" s="51" t="inlineStr">
        <is>
          <t>ACTIONS DE BASE EN CIRCULATION</t>
        </is>
      </c>
      <c r="G58" s="60" t="n"/>
      <c r="H58" s="49" t="n"/>
      <c r="I58" s="184" t="n">
        <v>0</v>
      </c>
    </row>
    <row r="59" ht="20" customHeight="1" s="1" thickBot="1">
      <c r="E59" s="8" t="n"/>
      <c r="F59" s="117" t="inlineStr">
        <is>
          <t>EFFET DES TITRES DILUTIFS</t>
        </is>
      </c>
      <c r="G59" s="118" t="n"/>
      <c r="H59" s="119" t="n"/>
      <c r="I59" s="185" t="n">
        <v>0</v>
      </c>
    </row>
    <row r="60" ht="20" customHeight="1" s="1" thickBot="1">
      <c r="E60" s="8" t="n"/>
      <c r="F60" s="106" t="inlineStr">
        <is>
          <t>ACTIONS DILUTIVES EN CIRCULATION</t>
        </is>
      </c>
      <c r="G60" s="121" t="n"/>
      <c r="H60" s="78" t="n"/>
      <c r="I60" s="186">
        <f>SUM(I58:I59)</f>
        <v/>
      </c>
    </row>
    <row r="61">
      <c r="E61" s="14" t="n"/>
    </row>
  </sheetData>
  <mergeCells count="4">
    <mergeCell ref="E4:F5"/>
    <mergeCell ref="G4:G5"/>
    <mergeCell ref="E7:F8"/>
    <mergeCell ref="G7:G8"/>
  </mergeCells>
  <pageMargins left="0.3" right="0.3" top="0.3" bottom="0.3" header="0" footer="0"/>
  <pageSetup orientation="portrait" scale="80" fitToHeight="0" horizontalDpi="0" verticalDpi="0"/>
  <rowBreaks count="1" manualBreakCount="1">
    <brk id="40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4" min="1" max="1"/>
    <col width="88.36328125" customWidth="1" style="4" min="2" max="2"/>
    <col width="10.81640625" customWidth="1" style="4" min="3" max="16384"/>
  </cols>
  <sheetData>
    <row r="1" ht="20" customHeight="1" s="1"/>
    <row r="2" ht="105" customHeight="1" s="1">
      <c r="B2" s="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2020-07-07T18:45:02Z</dcterms:modified>
  <cp:lastModifiedBy>ragaz</cp:lastModifiedBy>
  <cp:lastPrinted>2020-06-28T17:25:17Z</cp:lastPrinted>
</cp:coreProperties>
</file>