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3\DTP\FR\best-to-do-list-excel-templates\"/>
    </mc:Choice>
  </mc:AlternateContent>
  <xr:revisionPtr revIDLastSave="0" documentId="13_ncr:1_{767C24A5-7071-429B-807B-363C0DB5CC81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Tableau de bord de la" sheetId="1" r:id="rId1"/>
    <sheet name="Tableau de bord de la liste de " sheetId="10" r:id="rId2"/>
    <sheet name="- Exclusion de responsabilité -" sheetId="2" r:id="rId3"/>
  </sheets>
  <definedNames>
    <definedName name="_xlnm.Print_Area" localSheetId="0">'EXEMPLE - Tableau de bord de la'!$B$1:$I$39</definedName>
    <definedName name="_xlnm.Print_Area" localSheetId="1">'Tableau de bord de la liste de '!$B$1:$I$39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4" i="10" l="1"/>
  <c r="C36" i="10"/>
  <c r="C35" i="10"/>
  <c r="C34" i="10"/>
  <c r="C29" i="10"/>
  <c r="C28" i="10"/>
  <c r="C27" i="10"/>
  <c r="C26" i="10"/>
  <c r="C36" i="1"/>
  <c r="C35" i="1"/>
  <c r="C34" i="1"/>
  <c r="C29" i="1"/>
  <c r="C28" i="1"/>
  <c r="C27" i="1"/>
  <c r="C26" i="1"/>
  <c r="C37" i="10"/>
  <c r="C38" i="10"/>
  <c r="D35" i="10"/>
  <c r="D36" i="10"/>
  <c r="D37" i="10"/>
  <c r="D38" i="10"/>
  <c r="G36" i="10"/>
  <c r="G35" i="10"/>
  <c r="G34" i="10"/>
  <c r="G33" i="10"/>
  <c r="G32" i="10"/>
  <c r="G31" i="10"/>
  <c r="G30" i="10"/>
  <c r="C30" i="10"/>
  <c r="D26" i="10"/>
  <c r="D27" i="10"/>
  <c r="D28" i="10"/>
  <c r="D29" i="10"/>
  <c r="D30" i="10"/>
  <c r="G29" i="10"/>
  <c r="G28" i="10"/>
  <c r="G27" i="10"/>
  <c r="G26" i="10"/>
  <c r="G36" i="1"/>
  <c r="G35" i="1"/>
  <c r="G34" i="1"/>
  <c r="G33" i="1"/>
  <c r="G32" i="1"/>
  <c r="G31" i="1"/>
  <c r="G30" i="1"/>
  <c r="G29" i="1"/>
  <c r="G28" i="1"/>
  <c r="G27" i="1"/>
  <c r="G26" i="1"/>
  <c r="C37" i="1"/>
  <c r="C38" i="1"/>
  <c r="D35" i="1"/>
  <c r="C30" i="1"/>
  <c r="D27" i="1"/>
  <c r="D26" i="1"/>
  <c r="D29" i="1"/>
  <c r="D28" i="1"/>
  <c r="D34" i="1"/>
  <c r="D37" i="1"/>
  <c r="D36" i="1"/>
  <c r="D38" i="1"/>
  <c r="D30" i="1"/>
</calcChain>
</file>

<file path=xl/sharedStrings.xml><?xml version="1.0" encoding="utf-8"?>
<sst xmlns="http://schemas.openxmlformats.org/spreadsheetml/2006/main" count="131" uniqueCount="39">
  <si>
    <t>Nom du projet</t>
  </si>
  <si>
    <t>DONNÉES DU TABLEAU DE BORD</t>
  </si>
  <si>
    <t>Tableau des tâches</t>
  </si>
  <si>
    <t>Nom de la tâche</t>
  </si>
  <si>
    <t>Tâche 1</t>
  </si>
  <si>
    <t>Tâche 2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</si>
  <si>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</si>
  <si>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</si>
  <si>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</si>
  <si>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</si>
  <si>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</si>
  <si>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</si>
  <si>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</si>
  <si>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</si>
  <si>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</si>
  <si>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</si>
  <si>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 xml:space="preserve">Statut des tâches </t>
  </si>
  <si>
    <t>Statut</t>
  </si>
  <si>
    <t>Non commencée</t>
  </si>
  <si>
    <t>En cours</t>
  </si>
  <si>
    <t>Terminé</t>
  </si>
  <si>
    <t>Bloqué</t>
  </si>
  <si>
    <t>Total</t>
  </si>
  <si>
    <t xml:space="preserve">Priorité des tâches </t>
  </si>
  <si>
    <t>Priorité</t>
  </si>
  <si>
    <t>Élevée</t>
  </si>
  <si>
    <t>Moyenne</t>
  </si>
  <si>
    <t>Faible</t>
  </si>
  <si>
    <t>CLIQUER ICI POUR CRÉER DANS SMARTSHEET</t>
  </si>
  <si>
    <t>Attribuée à</t>
  </si>
  <si>
    <t>Nombre</t>
  </si>
  <si>
    <t>Date d’échéance</t>
  </si>
  <si>
    <t>%</t>
  </si>
  <si>
    <t>Date</t>
  </si>
  <si>
    <t>% d’achèvement</t>
  </si>
  <si>
    <t>Remarques</t>
  </si>
  <si>
    <t>Modèle de liste de tâches sous forme de tableau de bord des priorités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</si>
  <si>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</si>
  <si>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Modèle de liste de tâches sous forme de tableau de bord des priorités 
avec exemples de données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</si>
</sst>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sz val="10"/>
      <color theme="0"/>
      <name val="Century Gothic"/>
      <family val="1"/>
    </font>
    <font>
      <b/>
      <sz val="10"/>
      <color theme="1" tint="4.9989318521683403E-2"/>
      <name val="Century Gothic"/>
      <family val="1"/>
    </font>
    <font>
      <b/>
      <sz val="24"/>
      <color theme="1" tint="0.249977111117893"/>
      <name val="Century Gothic"/>
      <family val="1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D3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4" tint="-0.249977111117893"/>
      </bottom>
      <diagonal/>
    </border>
    <border>
      <left/>
      <right/>
      <top style="thin">
        <color theme="0" tint="-0.249977111117893"/>
      </top>
      <bottom style="medium">
        <color theme="4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4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7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4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righ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3" borderId="1" xfId="0" applyNumberFormat="1" applyFont="1" applyFill="1" applyBorder="1" applyAlignment="1">
      <alignment horizontal="center" vertical="center"/>
    </xf>
    <xf numFmtId="9" fontId="4" fillId="3" borderId="1" xfId="6" applyFont="1" applyFill="1" applyBorder="1" applyAlignment="1">
      <alignment horizontal="center" vertical="center"/>
    </xf>
    <xf numFmtId="1" fontId="4" fillId="3" borderId="4" xfId="0" applyNumberFormat="1" applyFont="1" applyFill="1" applyBorder="1" applyAlignment="1">
      <alignment horizontal="center" vertical="center"/>
    </xf>
    <xf numFmtId="9" fontId="4" fillId="3" borderId="4" xfId="6" applyFont="1" applyFill="1" applyBorder="1" applyAlignment="1">
      <alignment horizontal="center" vertical="center"/>
    </xf>
    <xf numFmtId="1" fontId="10" fillId="8" borderId="5" xfId="0" applyNumberFormat="1" applyFont="1" applyFill="1" applyBorder="1" applyAlignment="1">
      <alignment horizontal="center" vertical="center"/>
    </xf>
    <xf numFmtId="9" fontId="10" fillId="8" borderId="5" xfId="6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5" fillId="2" borderId="5" xfId="0" applyFont="1" applyFill="1" applyBorder="1" applyAlignment="1">
      <alignment horizontal="left" vertical="center" wrapText="1" indent="1" readingOrder="1"/>
    </xf>
    <xf numFmtId="0" fontId="4" fillId="2" borderId="5" xfId="0" applyFont="1" applyFill="1" applyBorder="1" applyAlignment="1">
      <alignment horizontal="left" vertical="center" wrapText="1" indent="1"/>
    </xf>
    <xf numFmtId="165" fontId="4" fillId="3" borderId="5" xfId="0" applyNumberFormat="1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left" vertical="center" wrapText="1" indent="1"/>
    </xf>
    <xf numFmtId="0" fontId="6" fillId="9" borderId="7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 wrapText="1" indent="1"/>
    </xf>
    <xf numFmtId="0" fontId="4" fillId="5" borderId="5" xfId="0" applyFont="1" applyFill="1" applyBorder="1" applyAlignment="1">
      <alignment horizontal="left" vertical="center" wrapText="1" indent="1"/>
    </xf>
    <xf numFmtId="0" fontId="16" fillId="10" borderId="8" xfId="0" applyFont="1" applyFill="1" applyBorder="1" applyAlignment="1">
      <alignment horizontal="left" vertical="center" wrapText="1" indent="1"/>
    </xf>
    <xf numFmtId="166" fontId="12" fillId="2" borderId="9" xfId="0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left" vertical="center" indent="1"/>
    </xf>
    <xf numFmtId="0" fontId="10" fillId="8" borderId="1" xfId="0" applyFont="1" applyFill="1" applyBorder="1" applyAlignment="1">
      <alignment horizontal="center" vertical="center"/>
    </xf>
    <xf numFmtId="9" fontId="12" fillId="11" borderId="9" xfId="6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left" vertical="center" indent="1"/>
    </xf>
    <xf numFmtId="3" fontId="17" fillId="8" borderId="13" xfId="0" applyNumberFormat="1" applyFont="1" applyFill="1" applyBorder="1" applyAlignment="1">
      <alignment horizontal="left" vertical="center" indent="1"/>
    </xf>
    <xf numFmtId="165" fontId="4" fillId="3" borderId="14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left" vertical="center" wrapText="1" indent="1" readingOrder="1"/>
    </xf>
    <xf numFmtId="0" fontId="18" fillId="2" borderId="0" xfId="0" applyFont="1" applyFill="1" applyAlignment="1">
      <alignment vertical="center" wrapText="1"/>
    </xf>
    <xf numFmtId="0" fontId="18" fillId="2" borderId="0" xfId="0" applyFont="1" applyFill="1" applyAlignment="1">
      <alignment vertical="center"/>
    </xf>
    <xf numFmtId="0" fontId="13" fillId="2" borderId="6" xfId="0" applyFont="1" applyFill="1" applyBorder="1" applyAlignment="1">
      <alignment vertical="center" wrapText="1"/>
    </xf>
    <xf numFmtId="0" fontId="19" fillId="12" borderId="0" xfId="7" applyFont="1" applyFill="1" applyAlignment="1">
      <alignment horizontal="center" vertical="center" wrapText="1"/>
    </xf>
    <xf numFmtId="0" fontId="12" fillId="2" borderId="10" xfId="0" applyFont="1" applyFill="1" applyBorder="1" applyAlignment="1">
      <alignment horizontal="left" vertical="center" indent="1"/>
    </xf>
    <xf numFmtId="0" fontId="12" fillId="2" borderId="11" xfId="0" applyFont="1" applyFill="1" applyBorder="1" applyAlignment="1">
      <alignment horizontal="left" vertical="center" indent="1"/>
    </xf>
    <xf numFmtId="0" fontId="12" fillId="2" borderId="12" xfId="0" applyFont="1" applyFill="1" applyBorder="1" applyAlignment="1">
      <alignment horizontal="left" vertical="center" indent="1"/>
    </xf>
    <xf numFmtId="0" fontId="14" fillId="2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ont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165" formatCode="mm/dd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A6A6A6"/>
        </top>
        <bottom style="thin">
          <color rgb="FFBFBFBF"/>
        </bottom>
      </border>
    </dxf>
    <dxf>
      <border outline="0">
        <bottom style="thin">
          <color rgb="FFA6A6A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165" formatCode="mm/dd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34998626667073579"/>
        </top>
        <bottom style="thin">
          <color theme="0" tint="-0.249977111117893"/>
        </bottom>
      </border>
    </dxf>
    <dxf>
      <border outline="0">
        <bottom style="thin">
          <color theme="0" tint="-0.34998626667073579"/>
        </bottom>
      </border>
    </dxf>
  </dxfs>
  <tableStyles count="0" defaultTableStyle="TableStyleMedium9" defaultPivotStyle="PivotStyleMedium4"/>
  <colors>
    <mruColors>
      <color rgb="FF00BD32"/>
      <color rgb="FFD2D4B0"/>
      <color rgb="FFF3D79D"/>
      <color rgb="FFF3A6AF"/>
      <color rgb="FF679EB8"/>
      <color rgb="FF82C9EB"/>
      <color rgb="FF2BB346"/>
      <color rgb="FF90C45E"/>
      <color rgb="FF03C15A"/>
      <color rgb="FFDAE2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spc="20" baseline="0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 u="none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</a:rPr>
              <a:t>Statut des tâches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spc="20" baseline="0">
              <a:solidFill>
                <a:schemeClr val="accent1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'EXEMPLE - Tableau de bord de la'!$C$25</c:f>
              <c:strCache>
                <c:ptCount val="1"/>
                <c:pt idx="0">
                  <c:v>Nombre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82C9EB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DFA-AC4A-BCAF-6D514B15ED72}"/>
              </c:ext>
            </c:extLst>
          </c:dPt>
          <c:dPt>
            <c:idx val="1"/>
            <c:invertIfNegative val="0"/>
            <c:bubble3D val="0"/>
            <c:spPr>
              <a:solidFill>
                <a:srgbClr val="90C45E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DFA-AC4A-BCAF-6D514B15ED72}"/>
              </c:ext>
            </c:extLst>
          </c:dPt>
          <c:dPt>
            <c:idx val="2"/>
            <c:invertIfNegative val="0"/>
            <c:bubble3D val="0"/>
            <c:spPr>
              <a:solidFill>
                <a:srgbClr val="2BB346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DFA-AC4A-BCAF-6D514B15ED7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CDFA-AC4A-BCAF-6D514B15ED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'EXEMPLE - Tableau de bord de la'!$B$26:$B$29</c:f>
              <c:strCache>
                <c:ptCount val="4"/>
                <c:pt idx="0">
                  <c:v>Non commencée</c:v>
                </c:pt>
                <c:pt idx="1">
                  <c:v>En cours</c:v>
                </c:pt>
                <c:pt idx="2">
                  <c:v>Terminé</c:v>
                </c:pt>
                <c:pt idx="3">
                  <c:v>Bloqué</c:v>
                </c:pt>
              </c:strCache>
            </c:strRef>
          </c:cat>
          <c:val>
            <c:numRef>
              <c:f>'EXEMPLE - Tableau de bord de la'!$C$26:$C$29</c:f>
              <c:numCache>
                <c:formatCode>0</c:formatCode>
                <c:ptCount val="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AC4A-BCAF-6D514B15ED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6728943"/>
        <c:axId val="236835967"/>
      </c:barChart>
      <c:catAx>
        <c:axId val="236728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6835967"/>
        <c:crosses val="autoZero"/>
        <c:auto val="1"/>
        <c:lblAlgn val="ctr"/>
        <c:lblOffset val="100"/>
        <c:noMultiLvlLbl val="0"/>
      </c:catAx>
      <c:valAx>
        <c:axId val="236835967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36728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Priorité des tâches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3A6A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961-1945-8334-CDF55DC9AAE7}"/>
              </c:ext>
            </c:extLst>
          </c:dPt>
          <c:dPt>
            <c:idx val="1"/>
            <c:bubble3D val="0"/>
            <c:spPr>
              <a:solidFill>
                <a:srgbClr val="F3D79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61-1945-8334-CDF55DC9AAE7}"/>
              </c:ext>
            </c:extLst>
          </c:dPt>
          <c:dPt>
            <c:idx val="2"/>
            <c:bubble3D val="0"/>
            <c:spPr>
              <a:solidFill>
                <a:srgbClr val="D2D4B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1-1945-8334-CDF55DC9AA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de la'!$B$34:$B$36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Tableau de bord de la'!$C$34:$C$36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61-1945-8334-CDF55DC9AAE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Date d’échéance par</a:t>
            </a:r>
            <a:r>
              <a:rPr lang="en-US" sz="2400" b="1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 tâche</a:t>
            </a:r>
            <a:endParaRPr lang="en-US" sz="2400" b="1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'EXEMPLE - Tableau de bord de la'!$G$25</c:f>
              <c:strCache>
                <c:ptCount val="1"/>
                <c:pt idx="0">
                  <c:v>Nombre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412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'EXEMPLE - Tableau de bord de la'!$F$26:$F$36</c:f>
              <c:numCache>
                <c:formatCode>mm/dd</c:formatCode>
                <c:ptCount val="11"/>
                <c:pt idx="0">
                  <c:v>45299</c:v>
                </c:pt>
                <c:pt idx="1">
                  <c:v>45302</c:v>
                </c:pt>
                <c:pt idx="2">
                  <c:v>45306</c:v>
                </c:pt>
                <c:pt idx="3">
                  <c:v>45311</c:v>
                </c:pt>
                <c:pt idx="4">
                  <c:v>45320</c:v>
                </c:pt>
                <c:pt idx="5">
                  <c:v>45323</c:v>
                </c:pt>
                <c:pt idx="6">
                  <c:v>45331</c:v>
                </c:pt>
                <c:pt idx="7">
                  <c:v>45327</c:v>
                </c:pt>
                <c:pt idx="8">
                  <c:v>45328</c:v>
                </c:pt>
                <c:pt idx="9">
                  <c:v>45324</c:v>
                </c:pt>
                <c:pt idx="10">
                  <c:v>45334</c:v>
                </c:pt>
              </c:numCache>
            </c:numRef>
          </c:cat>
          <c:val>
            <c:numRef>
              <c:f>'EXEMPLE - Tableau de bord de la'!$G$26:$G$36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6-4D46-AB7C-4FB52234E9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241136063"/>
        <c:axId val="908835663"/>
      </c:barChart>
      <c:dateAx>
        <c:axId val="1241136063"/>
        <c:scaling>
          <c:orientation val="minMax"/>
        </c:scaling>
        <c:delete val="0"/>
        <c:axPos val="b"/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08835663"/>
        <c:crosses val="autoZero"/>
        <c:auto val="1"/>
        <c:lblOffset val="100"/>
        <c:baseTimeUnit val="days"/>
      </c:dateAx>
      <c:valAx>
        <c:axId val="908835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1136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spc="20" baseline="0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 u="none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</a:rPr>
              <a:t>Statut des tâches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spc="20" baseline="0">
              <a:solidFill>
                <a:schemeClr val="accent1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'Tableau de bord de la liste de '!$C$25</c:f>
              <c:strCache>
                <c:ptCount val="1"/>
                <c:pt idx="0">
                  <c:v>Nombre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82C9EB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F09-0544-9430-A2E5DC71F70A}"/>
              </c:ext>
            </c:extLst>
          </c:dPt>
          <c:dPt>
            <c:idx val="1"/>
            <c:invertIfNegative val="0"/>
            <c:bubble3D val="0"/>
            <c:spPr>
              <a:solidFill>
                <a:srgbClr val="90C45E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F09-0544-9430-A2E5DC71F70A}"/>
              </c:ext>
            </c:extLst>
          </c:dPt>
          <c:dPt>
            <c:idx val="2"/>
            <c:invertIfNegative val="0"/>
            <c:bubble3D val="0"/>
            <c:spPr>
              <a:solidFill>
                <a:srgbClr val="2BB346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F09-0544-9430-A2E5DC71F70A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F09-0544-9430-A2E5DC71F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'Tableau de bord de la liste de '!$B$26:$B$29</c:f>
              <c:strCache>
                <c:ptCount val="4"/>
                <c:pt idx="0">
                  <c:v>Non commencée</c:v>
                </c:pt>
                <c:pt idx="1">
                  <c:v>En cours</c:v>
                </c:pt>
                <c:pt idx="2">
                  <c:v>Terminé</c:v>
                </c:pt>
                <c:pt idx="3">
                  <c:v>Bloqué</c:v>
                </c:pt>
              </c:strCache>
            </c:strRef>
          </c:cat>
          <c:val>
            <c:numRef>
              <c:f>'Tableau de bord de la liste de '!$C$26:$C$29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09-0544-9430-A2E5DC71F70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6728943"/>
        <c:axId val="236835967"/>
      </c:barChart>
      <c:catAx>
        <c:axId val="236728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6835967"/>
        <c:crosses val="autoZero"/>
        <c:auto val="1"/>
        <c:lblAlgn val="ctr"/>
        <c:lblOffset val="100"/>
        <c:noMultiLvlLbl val="0"/>
      </c:catAx>
      <c:valAx>
        <c:axId val="236835967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36728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Priorité des tâches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3A6A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9C-AD40-A6D5-AF90A67DC604}"/>
              </c:ext>
            </c:extLst>
          </c:dPt>
          <c:dPt>
            <c:idx val="1"/>
            <c:bubble3D val="0"/>
            <c:spPr>
              <a:solidFill>
                <a:srgbClr val="F3D79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9C-AD40-A6D5-AF90A67DC604}"/>
              </c:ext>
            </c:extLst>
          </c:dPt>
          <c:dPt>
            <c:idx val="2"/>
            <c:bubble3D val="0"/>
            <c:spPr>
              <a:solidFill>
                <a:srgbClr val="D2D4B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9C-AD40-A6D5-AF90A67DC6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de la liste de '!$B$34:$B$36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de la liste de '!$C$34:$C$36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DC9C-AD40-A6D5-AF90A67DC6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Date d’échéance par</a:t>
            </a:r>
            <a:r>
              <a:rPr lang="en-US" sz="2400" b="1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 tâche</a:t>
            </a:r>
            <a:endParaRPr lang="en-US" sz="2400" b="1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de bord de la liste de '!$G$25</c:f>
              <c:strCache>
                <c:ptCount val="1"/>
                <c:pt idx="0">
                  <c:v>Nombre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412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'Tableau de bord de la liste de '!$F$26:$F$36</c:f>
              <c:numCache>
                <c:formatCode>mm/dd</c:formatCode>
                <c:ptCount val="11"/>
                <c:pt idx="0">
                  <c:v>45299</c:v>
                </c:pt>
                <c:pt idx="1">
                  <c:v>45302</c:v>
                </c:pt>
                <c:pt idx="2">
                  <c:v>45306</c:v>
                </c:pt>
                <c:pt idx="3">
                  <c:v>45311</c:v>
                </c:pt>
                <c:pt idx="4">
                  <c:v>45320</c:v>
                </c:pt>
                <c:pt idx="5">
                  <c:v>45323</c:v>
                </c:pt>
                <c:pt idx="6">
                  <c:v>45331</c:v>
                </c:pt>
                <c:pt idx="7">
                  <c:v>45327</c:v>
                </c:pt>
                <c:pt idx="8">
                  <c:v>45328</c:v>
                </c:pt>
                <c:pt idx="9">
                  <c:v>45324</c:v>
                </c:pt>
                <c:pt idx="10">
                  <c:v>45334</c:v>
                </c:pt>
              </c:numCache>
            </c:numRef>
          </c:cat>
          <c:val>
            <c:numRef>
              <c:f>'Tableau de bord de la liste de '!$G$26:$G$36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D-AB44-94E5-96386683B0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241136063"/>
        <c:axId val="908835663"/>
      </c:barChart>
      <c:dateAx>
        <c:axId val="1241136063"/>
        <c:scaling>
          <c:orientation val="minMax"/>
        </c:scaling>
        <c:delete val="0"/>
        <c:axPos val="b"/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08835663"/>
        <c:crosses val="autoZero"/>
        <c:auto val="1"/>
        <c:lblOffset val="100"/>
        <c:baseTimeUnit val="days"/>
      </c:dateAx>
      <c:valAx>
        <c:axId val="908835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1136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hyperlink" Target="https://fr.smartsheet.com/try-it?trp=17044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2044700</xdr:colOff>
      <xdr:row>3</xdr:row>
      <xdr:rowOff>431800</xdr:rowOff>
    </xdr:from>
    <xdr:to>
      <xdr:col>12</xdr:col>
      <xdr:colOff>711200</xdr:colOff>
      <xdr:row>5</xdr:row>
      <xdr:rowOff>3733800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4D3241-8DB9-2EFC-01DD-D3B68E0550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501650</xdr:colOff>
      <xdr:row>4</xdr:row>
      <xdr:rowOff>88900</xdr:rowOff>
    </xdr:from>
    <xdr:to>
      <xdr:col>6</xdr:col>
      <xdr:colOff>2006600</xdr:colOff>
      <xdr:row>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B7A0478-31E5-5FB2-77F6-3DDA96F4B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69850</xdr:colOff>
      <xdr:row>4</xdr:row>
      <xdr:rowOff>76200</xdr:rowOff>
    </xdr:from>
    <xdr:to>
      <xdr:col>4</xdr:col>
      <xdr:colOff>406400</xdr:colOff>
      <xdr:row>5</xdr:row>
      <xdr:rowOff>2959100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F203D22-97F4-F6DA-AED1-A1C937BF8F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2486025</xdr:colOff>
      <xdr:row>0</xdr:row>
      <xdr:rowOff>104775</xdr:rowOff>
    </xdr:from>
    <xdr:to>
      <xdr:col>8</xdr:col>
      <xdr:colOff>1291245</xdr:colOff>
      <xdr:row>0</xdr:row>
      <xdr:rowOff>653347</xdr:rowOff>
    </xdr:to>
    <xdr:pic>
      <xdr:nvPicPr>
        <xdr:cNvPr id="2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62553-0C09-4A90-8648-EC50873D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5" y="104775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2044700</xdr:colOff>
      <xdr:row>3</xdr:row>
      <xdr:rowOff>431800</xdr:rowOff>
    </xdr:from>
    <xdr:to>
      <xdr:col>12</xdr:col>
      <xdr:colOff>711200</xdr:colOff>
      <xdr:row>5</xdr:row>
      <xdr:rowOff>3733800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2F5620-1CEE-6A4A-8147-989F90BDC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501650</xdr:colOff>
      <xdr:row>4</xdr:row>
      <xdr:rowOff>88900</xdr:rowOff>
    </xdr:from>
    <xdr:to>
      <xdr:col>6</xdr:col>
      <xdr:colOff>2006600</xdr:colOff>
      <xdr:row>6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12196B-C2C6-E540-A245-C4B388F6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69850</xdr:colOff>
      <xdr:row>4</xdr:row>
      <xdr:rowOff>76200</xdr:rowOff>
    </xdr:from>
    <xdr:to>
      <xdr:col>4</xdr:col>
      <xdr:colOff>406400</xdr:colOff>
      <xdr:row>5</xdr:row>
      <xdr:rowOff>2959100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5AFF17-1ADA-C54E-AB97-30709FCF5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0B5747-D2E5-4642-9007-CD175F363C69}" name="Table1" displayName="Table1" ref="F25:H37" totalsRowShown="0" headerRowBorderDxfId="55" tableBorderDxfId="54">
  <autoFilter ref="F25:H37" xr:uid="{C60B5747-D2E5-4642-9007-CD175F363C69}">
    <filterColumn colId="0" hiddenButton="1"/>
    <filterColumn colId="1" hiddenButton="1"/>
    <filterColumn colId="2" hiddenButton="1"/>
  </autoFilter>
  <tableColumns count="3">
    <tableColumn id="1" xr3:uid="{E2AF79E3-EEAB-0941-84A5-3CCD3883B125}" name="Date d’échéance" dataDxfId="53"/>
    <tableColumn id="2" xr3:uid="{DBD219C6-4838-9143-8AB0-7EC037CC5470}" name="Nombre" dataDxfId="52">
      <calculatedColumnFormula>COUNTIF(D11:D22, "1/8/2024")</calculatedColumnFormula>
    </tableColumn>
    <tableColumn id="3" xr3:uid="{319CD0F4-CA9B-FC49-AAF4-85B675BEB592}" name="Statut" dataDxfId="51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0B62E7-6C9D-0245-A789-4D33910DFCC8}" name="Table13" displayName="Table13" ref="F25:H37" totalsRowShown="0" headerRowBorderDxfId="50" tableBorderDxfId="49">
  <autoFilter ref="F25:H37" xr:uid="{C60B5747-D2E5-4642-9007-CD175F363C69}">
    <filterColumn colId="0" hiddenButton="1"/>
    <filterColumn colId="1" hiddenButton="1"/>
    <filterColumn colId="2" hiddenButton="1"/>
  </autoFilter>
  <tableColumns count="3">
    <tableColumn id="1" xr3:uid="{A0F21647-80CF-D34E-B043-AB773AD50010}" name="Date d’échéance" dataDxfId="48"/>
    <tableColumn id="2" xr3:uid="{CDA170C3-2872-BC43-94F2-F16C8C01DCDB}" name="Nombre" dataDxfId="47">
      <calculatedColumnFormula>COUNTIF(D11:D22, "1/8/2024")</calculatedColumnFormula>
    </tableColumn>
    <tableColumn id="3" xr3:uid="{D9E083CA-6346-B745-A0FE-D21853C63EEF}" name="Statut" dataDxfId="4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44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125" style="7" customWidth="1"/>
    <col min="2" max="2" width="35.875" style="7" customWidth="1"/>
    <col min="3" max="3" width="20.875" style="7" customWidth="1"/>
    <col min="4" max="4" width="14.125" style="7" customWidth="1"/>
    <col min="5" max="5" width="17.375" style="7" customWidth="1"/>
    <col min="6" max="6" width="17.875" style="7" customWidth="1"/>
    <col min="7" max="7" width="33" style="7" customWidth="1"/>
    <col min="8" max="8" width="18.875" style="7" customWidth="1"/>
    <col min="9" max="9" width="17" style="7" customWidth="1"/>
    <col min="10" max="10" width="3.375" style="7" customWidth="1"/>
    <col min="11" max="11" width="16.5" style="7" customWidth="1"/>
    <col min="12" max="12" width="11.62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63.75" customHeight="1" x14ac:dyDescent="0.25">
      <c r="A1" s="1"/>
      <c r="B1" s="59" t="s">
        <v>38</v>
      </c>
      <c r="C1" s="60"/>
      <c r="D1" s="60"/>
      <c r="E1" s="60"/>
      <c r="F1" s="60"/>
      <c r="G1" s="60"/>
      <c r="H1" s="60"/>
      <c r="I1" s="60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4.95" customHeight="1" x14ac:dyDescent="0.25">
      <c r="A2" s="18"/>
      <c r="B2" s="19" t="s">
        <v>0</v>
      </c>
      <c r="C2" s="20"/>
      <c r="D2" s="19"/>
      <c r="E2" s="19"/>
      <c r="F2" s="21" t="s">
        <v>33</v>
      </c>
      <c r="G2" s="22" t="s">
        <v>34</v>
      </c>
      <c r="H2" s="21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.1" customHeight="1" thickBot="1" x14ac:dyDescent="0.3">
      <c r="A3" s="1"/>
      <c r="B3" s="63"/>
      <c r="C3" s="64"/>
      <c r="D3" s="64"/>
      <c r="E3" s="65"/>
      <c r="F3" s="5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8" ht="35.1" customHeight="1" x14ac:dyDescent="0.25">
      <c r="A4" s="1"/>
      <c r="B4" s="42"/>
      <c r="C4" s="38"/>
      <c r="D4" s="38"/>
      <c r="E4" s="38"/>
      <c r="F4" s="39"/>
      <c r="G4" s="40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1.1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6" t="s">
        <v>1</v>
      </c>
      <c r="C8" s="66"/>
      <c r="D8" s="66"/>
      <c r="E8" s="66"/>
      <c r="F8" s="66"/>
      <c r="G8" s="1"/>
      <c r="H8" s="1"/>
      <c r="I8" s="1"/>
      <c r="J8" s="1"/>
      <c r="K8" s="1"/>
      <c r="L8" s="1"/>
      <c r="M8" s="1"/>
      <c r="N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4" t="s">
        <v>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thickBot="1" x14ac:dyDescent="0.3">
      <c r="A10" s="10"/>
      <c r="B10" s="46" t="s">
        <v>3</v>
      </c>
      <c r="C10" s="46" t="s">
        <v>29</v>
      </c>
      <c r="D10" s="47" t="s">
        <v>31</v>
      </c>
      <c r="E10" s="46" t="s">
        <v>17</v>
      </c>
      <c r="F10" s="46" t="s">
        <v>24</v>
      </c>
      <c r="G10" s="46" t="s">
        <v>35</v>
      </c>
      <c r="H10" s="10"/>
      <c r="I10" s="46" t="s">
        <v>17</v>
      </c>
      <c r="J10" s="10"/>
      <c r="K10" s="46" t="s">
        <v>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8" s="9" customFormat="1" ht="23.1" customHeight="1" x14ac:dyDescent="0.25">
      <c r="A11" s="8"/>
      <c r="B11" s="43" t="s">
        <v>4</v>
      </c>
      <c r="C11" s="44"/>
      <c r="D11" s="45">
        <v>45299</v>
      </c>
      <c r="E11" s="44" t="s">
        <v>20</v>
      </c>
      <c r="F11" s="44" t="s">
        <v>25</v>
      </c>
      <c r="G11" s="44"/>
      <c r="I11" s="48" t="s">
        <v>18</v>
      </c>
      <c r="J11" s="8"/>
      <c r="K11" s="49" t="s">
        <v>25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8" s="9" customFormat="1" ht="23.1" customHeight="1" x14ac:dyDescent="0.25">
      <c r="A12" s="8"/>
      <c r="B12" s="3" t="s">
        <v>5</v>
      </c>
      <c r="C12" s="4"/>
      <c r="D12" s="29">
        <v>45302</v>
      </c>
      <c r="E12" s="3" t="s">
        <v>20</v>
      </c>
      <c r="F12" s="3" t="s">
        <v>26</v>
      </c>
      <c r="G12" s="2"/>
      <c r="I12" s="3" t="s">
        <v>19</v>
      </c>
      <c r="J12" s="8"/>
      <c r="K12" s="15" t="s">
        <v>26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8" s="9" customFormat="1" ht="23.1" customHeight="1" x14ac:dyDescent="0.25">
      <c r="A13" s="8"/>
      <c r="B13" s="3" t="s">
        <v>6</v>
      </c>
      <c r="C13" s="4"/>
      <c r="D13" s="29">
        <v>45302</v>
      </c>
      <c r="E13" s="3" t="s">
        <v>20</v>
      </c>
      <c r="F13" s="3" t="s">
        <v>27</v>
      </c>
      <c r="G13" s="2"/>
      <c r="I13" s="3" t="s">
        <v>20</v>
      </c>
      <c r="J13" s="8"/>
      <c r="K13" s="16" t="s">
        <v>27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8" s="9" customFormat="1" ht="23.1" customHeight="1" x14ac:dyDescent="0.25">
      <c r="A14" s="8"/>
      <c r="B14" s="3" t="s">
        <v>7</v>
      </c>
      <c r="C14" s="12"/>
      <c r="D14" s="29">
        <v>45306</v>
      </c>
      <c r="E14" s="3" t="s">
        <v>20</v>
      </c>
      <c r="F14" s="3" t="s">
        <v>27</v>
      </c>
      <c r="G14" s="2"/>
      <c r="I14" s="50" t="s">
        <v>21</v>
      </c>
      <c r="J14" s="8"/>
      <c r="K14" s="1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8" s="9" customFormat="1" ht="23.1" customHeight="1" x14ac:dyDescent="0.25">
      <c r="A15" s="8"/>
      <c r="B15" s="3" t="s">
        <v>8</v>
      </c>
      <c r="C15" s="4"/>
      <c r="D15" s="29">
        <v>45311</v>
      </c>
      <c r="E15" s="3" t="s">
        <v>20</v>
      </c>
      <c r="F15" s="3" t="s">
        <v>27</v>
      </c>
      <c r="G15" s="2"/>
      <c r="H15" s="8"/>
      <c r="I15" s="11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8" s="9" customFormat="1" ht="23.1" customHeight="1" x14ac:dyDescent="0.25">
      <c r="A16" s="8"/>
      <c r="B16" s="3" t="s">
        <v>9</v>
      </c>
      <c r="C16" s="4"/>
      <c r="D16" s="29">
        <v>45320</v>
      </c>
      <c r="E16" s="3" t="s">
        <v>21</v>
      </c>
      <c r="F16" s="3" t="s">
        <v>25</v>
      </c>
      <c r="G16" s="2"/>
      <c r="H16" s="8"/>
      <c r="I16" s="1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8" s="9" customFormat="1" ht="23.1" customHeight="1" x14ac:dyDescent="0.25">
      <c r="A17" s="8"/>
      <c r="B17" s="3" t="s">
        <v>10</v>
      </c>
      <c r="C17" s="13"/>
      <c r="D17" s="28">
        <v>45323</v>
      </c>
      <c r="E17" s="3" t="s">
        <v>19</v>
      </c>
      <c r="F17" s="3" t="s">
        <v>25</v>
      </c>
      <c r="G17" s="2"/>
      <c r="H17" s="8"/>
      <c r="I17" s="1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8" s="9" customFormat="1" ht="23.1" customHeight="1" x14ac:dyDescent="0.25">
      <c r="A18" s="8"/>
      <c r="B18" s="3" t="s">
        <v>11</v>
      </c>
      <c r="C18" s="13"/>
      <c r="D18" s="28">
        <v>45331</v>
      </c>
      <c r="E18" s="3" t="s">
        <v>19</v>
      </c>
      <c r="F18" s="3" t="s">
        <v>25</v>
      </c>
      <c r="G18" s="2"/>
      <c r="H18" s="8"/>
      <c r="I18" s="1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8" s="9" customFormat="1" ht="23.1" customHeight="1" x14ac:dyDescent="0.25">
      <c r="A19" s="8"/>
      <c r="B19" s="3" t="s">
        <v>12</v>
      </c>
      <c r="C19" s="13"/>
      <c r="D19" s="28">
        <v>45327</v>
      </c>
      <c r="E19" s="3" t="s">
        <v>19</v>
      </c>
      <c r="F19" s="3" t="s">
        <v>25</v>
      </c>
      <c r="G19" s="2"/>
      <c r="H19" s="8"/>
      <c r="I19" s="1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8" s="9" customFormat="1" ht="23.1" customHeight="1" x14ac:dyDescent="0.25">
      <c r="A20" s="8"/>
      <c r="B20" s="3" t="s">
        <v>13</v>
      </c>
      <c r="C20" s="13"/>
      <c r="D20" s="28">
        <v>45328</v>
      </c>
      <c r="E20" s="3" t="s">
        <v>21</v>
      </c>
      <c r="F20" s="3" t="s">
        <v>25</v>
      </c>
      <c r="G20" s="2"/>
      <c r="H20" s="8"/>
      <c r="I20" s="1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8" s="9" customFormat="1" ht="23.1" customHeight="1" x14ac:dyDescent="0.25">
      <c r="A21" s="8"/>
      <c r="B21" s="3" t="s">
        <v>14</v>
      </c>
      <c r="C21" s="13"/>
      <c r="D21" s="28">
        <v>45324</v>
      </c>
      <c r="E21" s="3" t="s">
        <v>18</v>
      </c>
      <c r="F21" s="3" t="s">
        <v>25</v>
      </c>
      <c r="G21" s="2"/>
      <c r="H21" s="8"/>
      <c r="I21" s="1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8" s="9" customFormat="1" ht="23.1" customHeight="1" x14ac:dyDescent="0.25">
      <c r="A22" s="8"/>
      <c r="B22" s="3" t="s">
        <v>15</v>
      </c>
      <c r="C22" s="13"/>
      <c r="D22" s="28">
        <v>45334</v>
      </c>
      <c r="E22" s="3" t="s">
        <v>18</v>
      </c>
      <c r="F22" s="3" t="s">
        <v>26</v>
      </c>
      <c r="G22" s="2"/>
      <c r="H22" s="8"/>
      <c r="I22" s="1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1" t="s">
        <v>16</v>
      </c>
      <c r="C24" s="61"/>
      <c r="D24" s="61"/>
      <c r="E24" s="1"/>
      <c r="F24" s="67"/>
      <c r="G24" s="6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.1" customHeight="1" x14ac:dyDescent="0.25">
      <c r="B25" s="52" t="s">
        <v>17</v>
      </c>
      <c r="C25" s="53" t="s">
        <v>30</v>
      </c>
      <c r="D25" s="53" t="s">
        <v>32</v>
      </c>
      <c r="F25" s="55" t="s">
        <v>31</v>
      </c>
      <c r="G25" s="56" t="s">
        <v>30</v>
      </c>
      <c r="H25" s="55" t="s">
        <v>17</v>
      </c>
    </row>
    <row r="26" spans="1:258" s="17" customFormat="1" ht="23.1" customHeight="1" x14ac:dyDescent="0.25">
      <c r="B26" s="25" t="s">
        <v>18</v>
      </c>
      <c r="C26" s="32">
        <f>COUNTIF(E11:E22, "Non commencée")</f>
        <v>2</v>
      </c>
      <c r="D26" s="33">
        <f>IFERROR(C26/C30,"")</f>
        <v>0.16666666666666666</v>
      </c>
      <c r="F26" s="45">
        <v>45299</v>
      </c>
      <c r="G26" s="43">
        <f t="shared" ref="G26" si="0">COUNTIF(D11:D22, "1/8/2024")</f>
        <v>1</v>
      </c>
      <c r="H26" s="44" t="s">
        <v>20</v>
      </c>
    </row>
    <row r="27" spans="1:258" s="17" customFormat="1" ht="23.1" customHeight="1" x14ac:dyDescent="0.25">
      <c r="B27" s="3" t="s">
        <v>19</v>
      </c>
      <c r="C27" s="32">
        <f>COUNTIF(E11:E22, "En cours")</f>
        <v>3</v>
      </c>
      <c r="D27" s="33">
        <f>IFERROR(C27/C30,"")</f>
        <v>0.25</v>
      </c>
      <c r="F27" s="29">
        <v>45302</v>
      </c>
      <c r="G27" s="43">
        <f>COUNTIF(D11:D22, "1/11/2024")</f>
        <v>2</v>
      </c>
      <c r="H27" s="3" t="s">
        <v>20</v>
      </c>
    </row>
    <row r="28" spans="1:258" s="17" customFormat="1" ht="23.1" customHeight="1" x14ac:dyDescent="0.25">
      <c r="B28" s="26" t="s">
        <v>20</v>
      </c>
      <c r="C28" s="32">
        <f>COUNTIF(E11:E22, "Terminé")</f>
        <v>5</v>
      </c>
      <c r="D28" s="33">
        <f>IFERROR(C28/C30,"")</f>
        <v>0.41666666666666669</v>
      </c>
      <c r="F28" s="29">
        <v>45306</v>
      </c>
      <c r="G28" s="43">
        <f>COUNTIF(D11:D22, "1/15/2024")</f>
        <v>1</v>
      </c>
      <c r="H28" s="3" t="s">
        <v>20</v>
      </c>
    </row>
    <row r="29" spans="1:258" s="17" customFormat="1" ht="23.1" customHeight="1" x14ac:dyDescent="0.25">
      <c r="B29" s="27" t="s">
        <v>21</v>
      </c>
      <c r="C29" s="32">
        <f>COUNTIF(E11:E22, "Bloqué")</f>
        <v>2</v>
      </c>
      <c r="D29" s="33">
        <f>IFERROR(C29/C30,"")</f>
        <v>0.16666666666666666</v>
      </c>
      <c r="F29" s="29">
        <v>45311</v>
      </c>
      <c r="G29" s="43">
        <f>COUNTIF(D11:D22, "1/20/2024")</f>
        <v>1</v>
      </c>
      <c r="H29" s="3" t="s">
        <v>20</v>
      </c>
    </row>
    <row r="30" spans="1:258" s="17" customFormat="1" ht="23.1" customHeight="1" x14ac:dyDescent="0.25">
      <c r="B30" s="30" t="s">
        <v>22</v>
      </c>
      <c r="C30" s="36">
        <f>SUM(C26:C29)</f>
        <v>12</v>
      </c>
      <c r="D30" s="37">
        <f>SUM(D26:D29)</f>
        <v>0.99999999999999989</v>
      </c>
      <c r="F30" s="29">
        <v>45320</v>
      </c>
      <c r="G30" s="43">
        <f>COUNTIF(D11:D22, "1/29/2024")</f>
        <v>1</v>
      </c>
      <c r="H30" s="3" t="s">
        <v>20</v>
      </c>
    </row>
    <row r="31" spans="1:258" s="17" customFormat="1" ht="23.1" customHeight="1" x14ac:dyDescent="0.25">
      <c r="F31" s="28">
        <v>45323</v>
      </c>
      <c r="G31" s="43">
        <f>COUNTIF(D11:D22, "2/01/2024")</f>
        <v>1</v>
      </c>
      <c r="H31" s="3" t="s">
        <v>21</v>
      </c>
    </row>
    <row r="32" spans="1:258" s="17" customFormat="1" ht="19.5" x14ac:dyDescent="0.25">
      <c r="B32" s="61" t="s">
        <v>23</v>
      </c>
      <c r="C32" s="61"/>
      <c r="D32" s="61"/>
      <c r="F32" s="28">
        <v>45331</v>
      </c>
      <c r="G32" s="43">
        <f>COUNTIF(D11:D22, "2/09/2024")</f>
        <v>1</v>
      </c>
      <c r="H32" s="3" t="s">
        <v>19</v>
      </c>
    </row>
    <row r="33" spans="1:258" ht="24.95" customHeight="1" x14ac:dyDescent="0.25">
      <c r="A33" s="1"/>
      <c r="B33" s="52" t="s">
        <v>24</v>
      </c>
      <c r="C33" s="53" t="s">
        <v>30</v>
      </c>
      <c r="D33" s="53" t="s">
        <v>32</v>
      </c>
      <c r="E33" s="1"/>
      <c r="F33" s="28">
        <v>45327</v>
      </c>
      <c r="G33" s="43">
        <f>COUNTIF(D11:D22, "2/05/2024")</f>
        <v>1</v>
      </c>
      <c r="H33" s="3" t="s">
        <v>19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.1" customHeight="1" x14ac:dyDescent="0.25">
      <c r="B34" s="14" t="s">
        <v>25</v>
      </c>
      <c r="C34" s="32">
        <f>COUNTIF(F11:F22, "Élevée")</f>
        <v>7</v>
      </c>
      <c r="D34" s="33">
        <f>IFERROR(C34/C38,"")</f>
        <v>0.58333333333333337</v>
      </c>
      <c r="F34" s="28">
        <v>45328</v>
      </c>
      <c r="G34" s="43">
        <f>COUNTIF(D11:D22, "2/06/2024")</f>
        <v>1</v>
      </c>
      <c r="H34" s="3" t="s">
        <v>19</v>
      </c>
    </row>
    <row r="35" spans="1:258" s="17" customFormat="1" ht="23.1" customHeight="1" x14ac:dyDescent="0.25">
      <c r="B35" s="15" t="s">
        <v>26</v>
      </c>
      <c r="C35" s="32">
        <f>COUNTIF(F11:F22, "Moyenne")</f>
        <v>2</v>
      </c>
      <c r="D35" s="33">
        <f>IFERROR(C35/C38,"")</f>
        <v>0.16666666666666666</v>
      </c>
      <c r="F35" s="28">
        <v>45324</v>
      </c>
      <c r="G35" s="43">
        <f>COUNTIF(D11:D22, "2/02/2024")</f>
        <v>1</v>
      </c>
      <c r="H35" s="3" t="s">
        <v>21</v>
      </c>
    </row>
    <row r="36" spans="1:258" s="17" customFormat="1" ht="23.1" customHeight="1" x14ac:dyDescent="0.25">
      <c r="B36" s="16" t="s">
        <v>27</v>
      </c>
      <c r="C36" s="32">
        <f>COUNTIF(F11:F22, "Faible")</f>
        <v>3</v>
      </c>
      <c r="D36" s="33">
        <f>IFERROR(C36/C38,"")</f>
        <v>0.25</v>
      </c>
      <c r="F36" s="57">
        <v>45334</v>
      </c>
      <c r="G36" s="43">
        <f>COUNTIF(D11:D22, "2/12/2024")</f>
        <v>1</v>
      </c>
      <c r="H36" s="3" t="s">
        <v>18</v>
      </c>
    </row>
    <row r="37" spans="1:258" s="17" customFormat="1" ht="23.1" customHeight="1" thickBot="1" x14ac:dyDescent="0.3">
      <c r="B37" s="31"/>
      <c r="C37" s="34">
        <f>COUNTIF(F11:F22, "...")</f>
        <v>0</v>
      </c>
      <c r="D37" s="35">
        <f>IFERROR(C37/C38,"")</f>
        <v>0</v>
      </c>
      <c r="F37" s="57"/>
      <c r="G37" s="43"/>
      <c r="H37" s="58"/>
    </row>
    <row r="38" spans="1:258" s="17" customFormat="1" ht="23.1" customHeight="1" x14ac:dyDescent="0.25">
      <c r="B38" s="30" t="s">
        <v>22</v>
      </c>
      <c r="C38" s="36">
        <f>SUM(C34:C37)</f>
        <v>12</v>
      </c>
      <c r="D38" s="37">
        <f>SUM(D34:D37)</f>
        <v>1</v>
      </c>
      <c r="F38" s="1"/>
      <c r="G38" s="1"/>
      <c r="H38" s="1"/>
    </row>
    <row r="39" spans="1:258" s="17" customFormat="1" ht="23.1" customHeight="1" x14ac:dyDescent="0.25">
      <c r="B39" s="1"/>
      <c r="C39" s="1"/>
      <c r="D39" s="1"/>
      <c r="F39" s="1"/>
      <c r="G39" s="1"/>
      <c r="H39" s="1"/>
    </row>
    <row r="40" spans="1:258" customFormat="1" ht="50.1" customHeight="1" x14ac:dyDescent="0.25">
      <c r="A40" s="7"/>
      <c r="B40" s="62" t="s">
        <v>28</v>
      </c>
      <c r="C40" s="62"/>
      <c r="D40" s="62"/>
      <c r="E40" s="62"/>
      <c r="F40" s="62"/>
      <c r="G40" s="62"/>
      <c r="H40" s="62"/>
      <c r="I40" s="62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E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7">
    <mergeCell ref="B1:I1"/>
    <mergeCell ref="B32:D32"/>
    <mergeCell ref="B40:I40"/>
    <mergeCell ref="B3:E3"/>
    <mergeCell ref="B8:F8"/>
    <mergeCell ref="B24:D24"/>
    <mergeCell ref="F24:G24"/>
  </mergeCells>
  <phoneticPr fontId="3" type="noConversion"/>
  <conditionalFormatting sqref="B26:B29">
    <cfRule type="containsText" dxfId="45" priority="43" operator="containsText" text="Bloqué">
      <formula>NOT(ISERROR(SEARCH("Bloqué",B26)))</formula>
    </cfRule>
    <cfRule type="containsText" dxfId="44" priority="44" operator="containsText" text="On Hold">
      <formula>NOT(ISERROR(SEARCH("On Hold",B26)))</formula>
    </cfRule>
    <cfRule type="containsText" dxfId="43" priority="45" operator="containsText" text="Terminé">
      <formula>NOT(ISERROR(SEARCH("Terminé",B26)))</formula>
    </cfRule>
    <cfRule type="containsText" dxfId="42" priority="46" operator="containsText" text="En cours">
      <formula>NOT(ISERROR(SEARCH("En cours",B26)))</formula>
    </cfRule>
    <cfRule type="containsText" dxfId="41" priority="47" operator="containsText" text="Non commencée">
      <formula>NOT(ISERROR(SEARCH("Non commencée",B26)))</formula>
    </cfRule>
  </conditionalFormatting>
  <conditionalFormatting sqref="B34:B37">
    <cfRule type="containsText" dxfId="40" priority="22" operator="containsText" text="Faible">
      <formula>NOT(ISERROR(SEARCH("Faible",B34)))</formula>
    </cfRule>
    <cfRule type="containsText" dxfId="39" priority="23" operator="containsText" text="Moyenne">
      <formula>NOT(ISERROR(SEARCH("Moyenne",B34)))</formula>
    </cfRule>
    <cfRule type="containsText" dxfId="38" priority="24" operator="containsText" text="Élevée">
      <formula>NOT(ISERROR(SEARCH("Élevée",B34)))</formula>
    </cfRule>
  </conditionalFormatting>
  <conditionalFormatting sqref="E11:E22 I11:I15">
    <cfRule type="containsText" dxfId="37" priority="48" operator="containsText" text="Overdue">
      <formula>NOT(ISERROR(SEARCH("Overdue",E11)))</formula>
    </cfRule>
  </conditionalFormatting>
  <conditionalFormatting sqref="E11:E22">
    <cfRule type="containsText" dxfId="36" priority="13" operator="containsText" text="Bloqué">
      <formula>NOT(ISERROR(SEARCH("Bloqué",E11)))</formula>
    </cfRule>
  </conditionalFormatting>
  <conditionalFormatting sqref="H26:H37">
    <cfRule type="containsText" dxfId="35" priority="1" operator="containsText" text="Bloqué">
      <formula>NOT(ISERROR(SEARCH("Bloqué",H26)))</formula>
    </cfRule>
    <cfRule type="containsText" dxfId="34" priority="2" operator="containsText" text="Overdue">
      <formula>NOT(ISERROR(SEARCH("Overdue",H26)))</formula>
    </cfRule>
    <cfRule type="containsText" dxfId="33" priority="3" operator="containsText" text="On Hold">
      <formula>NOT(ISERROR(SEARCH("On Hold",H26)))</formula>
    </cfRule>
    <cfRule type="containsText" dxfId="32" priority="4" operator="containsText" text="Terminé">
      <formula>NOT(ISERROR(SEARCH("Terminé",H26)))</formula>
    </cfRule>
    <cfRule type="containsText" dxfId="31" priority="5" operator="containsText" text="En cours">
      <formula>NOT(ISERROR(SEARCH("En cours",H26)))</formula>
    </cfRule>
    <cfRule type="containsText" dxfId="30" priority="6" operator="containsText" text="Non commencée">
      <formula>NOT(ISERROR(SEARCH("Non commencée",H26)))</formula>
    </cfRule>
  </conditionalFormatting>
  <conditionalFormatting sqref="I11:I15 E11:E22">
    <cfRule type="containsText" dxfId="29" priority="68" operator="containsText" text="On Hold">
      <formula>NOT(ISERROR(SEARCH("On Hold",E11)))</formula>
    </cfRule>
    <cfRule type="containsText" dxfId="28" priority="69" operator="containsText" text="Terminé">
      <formula>NOT(ISERROR(SEARCH("Terminé",E11)))</formula>
    </cfRule>
    <cfRule type="containsText" dxfId="27" priority="70" operator="containsText" text="En cours">
      <formula>NOT(ISERROR(SEARCH("En cours",E11)))</formula>
    </cfRule>
    <cfRule type="containsText" dxfId="26" priority="71" operator="containsText" text="Non commencée">
      <formula>NOT(ISERROR(SEARCH("Non commencée",E11)))</formula>
    </cfRule>
  </conditionalFormatting>
  <conditionalFormatting sqref="K11:K14 F11:F22">
    <cfRule type="containsText" dxfId="25" priority="49" operator="containsText" text="Faible">
      <formula>NOT(ISERROR(SEARCH("Faible",F11)))</formula>
    </cfRule>
    <cfRule type="containsText" dxfId="24" priority="50" operator="containsText" text="Moyenne">
      <formula>NOT(ISERROR(SEARCH("Moyenne",F11)))</formula>
    </cfRule>
    <cfRule type="containsText" dxfId="23" priority="51" operator="containsText" text="Élevée">
      <formula>NOT(ISERROR(SEARCH("Élevée",F11)))</formula>
    </cfRule>
  </conditionalFormatting>
  <dataValidations count="2">
    <dataValidation type="list" allowBlank="1" showInputMessage="1" showErrorMessage="1" sqref="E11:E22 H26:H37" xr:uid="{A251B49E-D994-EC42-B67C-1DE15B171412}">
      <formula1>$I$11:$I$15</formula1>
    </dataValidation>
    <dataValidation type="list" allowBlank="1" showInputMessage="1" showErrorMessage="1" sqref="F11:F22" xr:uid="{9D172C47-4C27-2D41-BCB6-1E823B5B1CF5}">
      <formula1>$K$11:$K$14</formula1>
    </dataValidation>
  </dataValidations>
  <hyperlinks>
    <hyperlink ref="B40:I40" r:id="rId1" display="CLIQUER ICI POUR CRÉER DANS SMARTSHEET" xr:uid="{3693C16F-D162-6149-8E56-47570DB36803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6778-5FBA-A84C-AB9C-ED0F6BE04289}">
  <sheetPr>
    <tabColor theme="3" tint="0.59999389629810485"/>
    <pageSetUpPr fitToPage="1"/>
  </sheetPr>
  <dimension ref="A1:JV1014"/>
  <sheetViews>
    <sheetView showGridLines="0" zoomScaleNormal="100" workbookViewId="0"/>
  </sheetViews>
  <sheetFormatPr defaultColWidth="11" defaultRowHeight="13.5" x14ac:dyDescent="0.25"/>
  <cols>
    <col min="1" max="1" width="3.125" style="7" customWidth="1"/>
    <col min="2" max="2" width="35.875" style="7" customWidth="1"/>
    <col min="3" max="3" width="20.875" style="7" customWidth="1"/>
    <col min="4" max="4" width="14.125" style="7" customWidth="1"/>
    <col min="5" max="5" width="17.375" style="7" customWidth="1"/>
    <col min="6" max="6" width="17.875" style="7" customWidth="1"/>
    <col min="7" max="7" width="33" style="7" customWidth="1"/>
    <col min="8" max="8" width="18.875" style="7" customWidth="1"/>
    <col min="9" max="9" width="17" style="7" customWidth="1"/>
    <col min="10" max="10" width="3.375" style="7" customWidth="1"/>
    <col min="11" max="11" width="16.5" style="7" customWidth="1"/>
    <col min="12" max="12" width="11.62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 x14ac:dyDescent="0.25">
      <c r="A1" s="1"/>
      <c r="B1" s="60" t="s">
        <v>36</v>
      </c>
      <c r="C1" s="60"/>
      <c r="D1" s="60"/>
      <c r="E1" s="60"/>
      <c r="F1" s="60"/>
      <c r="G1" s="60"/>
      <c r="H1" s="60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4.95" customHeight="1" x14ac:dyDescent="0.25">
      <c r="A2" s="18"/>
      <c r="B2" s="19" t="s">
        <v>0</v>
      </c>
      <c r="C2" s="20"/>
      <c r="D2" s="19"/>
      <c r="E2" s="19"/>
      <c r="F2" s="21" t="s">
        <v>33</v>
      </c>
      <c r="G2" s="22" t="s">
        <v>34</v>
      </c>
      <c r="H2" s="21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.1" customHeight="1" thickBot="1" x14ac:dyDescent="0.3">
      <c r="A3" s="1"/>
      <c r="B3" s="63"/>
      <c r="C3" s="64"/>
      <c r="D3" s="64"/>
      <c r="E3" s="65"/>
      <c r="F3" s="5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8" ht="35.1" customHeight="1" x14ac:dyDescent="0.25">
      <c r="A4" s="1"/>
      <c r="B4" s="42"/>
      <c r="C4" s="38"/>
      <c r="D4" s="38"/>
      <c r="E4" s="38"/>
      <c r="F4" s="39"/>
      <c r="G4" s="40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1.1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6" t="s">
        <v>1</v>
      </c>
      <c r="C8" s="66"/>
      <c r="D8" s="66"/>
      <c r="E8" s="66"/>
      <c r="F8" s="66"/>
      <c r="G8" s="1"/>
      <c r="H8" s="1"/>
      <c r="I8" s="1"/>
      <c r="J8" s="1"/>
      <c r="K8" s="1"/>
      <c r="L8" s="1"/>
      <c r="M8" s="1"/>
      <c r="N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4" t="s">
        <v>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thickBot="1" x14ac:dyDescent="0.3">
      <c r="A10" s="10"/>
      <c r="B10" s="46" t="s">
        <v>3</v>
      </c>
      <c r="C10" s="46" t="s">
        <v>29</v>
      </c>
      <c r="D10" s="47" t="s">
        <v>31</v>
      </c>
      <c r="E10" s="46" t="s">
        <v>17</v>
      </c>
      <c r="F10" s="46" t="s">
        <v>24</v>
      </c>
      <c r="G10" s="46" t="s">
        <v>35</v>
      </c>
      <c r="H10" s="10"/>
      <c r="I10" s="46" t="s">
        <v>17</v>
      </c>
      <c r="J10" s="10"/>
      <c r="K10" s="46" t="s">
        <v>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8" s="9" customFormat="1" ht="23.1" customHeight="1" x14ac:dyDescent="0.25">
      <c r="A11" s="8"/>
      <c r="B11" s="43"/>
      <c r="C11" s="44"/>
      <c r="D11" s="45">
        <v>0</v>
      </c>
      <c r="E11" s="44"/>
      <c r="F11" s="44"/>
      <c r="G11" s="44"/>
      <c r="I11" s="48" t="s">
        <v>18</v>
      </c>
      <c r="J11" s="8"/>
      <c r="K11" s="49" t="s">
        <v>25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8" s="9" customFormat="1" ht="23.1" customHeight="1" x14ac:dyDescent="0.25">
      <c r="A12" s="8"/>
      <c r="B12" s="3"/>
      <c r="C12" s="4"/>
      <c r="D12" s="29">
        <v>0</v>
      </c>
      <c r="E12" s="3"/>
      <c r="F12" s="3"/>
      <c r="G12" s="2"/>
      <c r="I12" s="3" t="s">
        <v>19</v>
      </c>
      <c r="J12" s="8"/>
      <c r="K12" s="15" t="s">
        <v>26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8" s="9" customFormat="1" ht="23.1" customHeight="1" x14ac:dyDescent="0.25">
      <c r="A13" s="8"/>
      <c r="B13" s="3"/>
      <c r="C13" s="4"/>
      <c r="D13" s="29">
        <v>0</v>
      </c>
      <c r="E13" s="3"/>
      <c r="F13" s="3"/>
      <c r="G13" s="2"/>
      <c r="I13" s="3" t="s">
        <v>20</v>
      </c>
      <c r="J13" s="8"/>
      <c r="K13" s="16" t="s">
        <v>27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8" s="9" customFormat="1" ht="23.1" customHeight="1" x14ac:dyDescent="0.25">
      <c r="A14" s="8"/>
      <c r="B14" s="3"/>
      <c r="C14" s="12"/>
      <c r="D14" s="29">
        <v>0</v>
      </c>
      <c r="E14" s="3"/>
      <c r="F14" s="3"/>
      <c r="G14" s="2"/>
      <c r="I14" s="50" t="s">
        <v>21</v>
      </c>
      <c r="J14" s="8"/>
      <c r="K14" s="1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8" s="9" customFormat="1" ht="23.1" customHeight="1" x14ac:dyDescent="0.25">
      <c r="A15" s="8"/>
      <c r="B15" s="3"/>
      <c r="C15" s="4"/>
      <c r="D15" s="29">
        <v>0</v>
      </c>
      <c r="E15" s="3"/>
      <c r="F15" s="3"/>
      <c r="G15" s="2"/>
      <c r="H15" s="8"/>
      <c r="I15" s="11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8" s="9" customFormat="1" ht="23.1" customHeight="1" x14ac:dyDescent="0.25">
      <c r="A16" s="8"/>
      <c r="B16" s="3"/>
      <c r="C16" s="4"/>
      <c r="D16" s="29">
        <v>0</v>
      </c>
      <c r="E16" s="3"/>
      <c r="F16" s="3"/>
      <c r="G16" s="2"/>
      <c r="H16" s="8"/>
      <c r="I16" s="1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8" s="9" customFormat="1" ht="23.1" customHeight="1" x14ac:dyDescent="0.25">
      <c r="A17" s="8"/>
      <c r="B17" s="3"/>
      <c r="C17" s="13"/>
      <c r="D17" s="28">
        <v>0</v>
      </c>
      <c r="E17" s="3"/>
      <c r="F17" s="3"/>
      <c r="G17" s="2"/>
      <c r="H17" s="8"/>
      <c r="I17" s="1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8" s="9" customFormat="1" ht="23.1" customHeight="1" x14ac:dyDescent="0.25">
      <c r="A18" s="8"/>
      <c r="B18" s="3"/>
      <c r="C18" s="13"/>
      <c r="D18" s="28">
        <v>0</v>
      </c>
      <c r="E18" s="3"/>
      <c r="F18" s="3"/>
      <c r="G18" s="2"/>
      <c r="H18" s="8"/>
      <c r="I18" s="1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8" s="9" customFormat="1" ht="23.1" customHeight="1" x14ac:dyDescent="0.25">
      <c r="A19" s="8"/>
      <c r="B19" s="3"/>
      <c r="C19" s="13"/>
      <c r="D19" s="28">
        <v>0</v>
      </c>
      <c r="E19" s="3"/>
      <c r="F19" s="3"/>
      <c r="G19" s="2"/>
      <c r="H19" s="8"/>
      <c r="I19" s="1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8" s="9" customFormat="1" ht="23.1" customHeight="1" x14ac:dyDescent="0.25">
      <c r="A20" s="8"/>
      <c r="B20" s="3"/>
      <c r="C20" s="13"/>
      <c r="D20" s="28">
        <v>0</v>
      </c>
      <c r="E20" s="3"/>
      <c r="F20" s="3"/>
      <c r="G20" s="2"/>
      <c r="H20" s="8"/>
      <c r="I20" s="1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8" s="9" customFormat="1" ht="23.1" customHeight="1" x14ac:dyDescent="0.25">
      <c r="A21" s="8"/>
      <c r="B21" s="3"/>
      <c r="C21" s="13"/>
      <c r="D21" s="28">
        <v>0</v>
      </c>
      <c r="E21" s="3"/>
      <c r="F21" s="3"/>
      <c r="G21" s="2"/>
      <c r="H21" s="8"/>
      <c r="I21" s="1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8" s="9" customFormat="1" ht="23.1" customHeight="1" x14ac:dyDescent="0.25">
      <c r="A22" s="8"/>
      <c r="B22" s="3"/>
      <c r="C22" s="13"/>
      <c r="D22" s="28">
        <v>0</v>
      </c>
      <c r="E22" s="3"/>
      <c r="F22" s="3"/>
      <c r="G22" s="2"/>
      <c r="H22" s="8"/>
      <c r="I22" s="1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1" t="s">
        <v>16</v>
      </c>
      <c r="C24" s="61"/>
      <c r="D24" s="61"/>
      <c r="E24" s="1"/>
      <c r="F24" s="67"/>
      <c r="G24" s="6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.1" customHeight="1" x14ac:dyDescent="0.25">
      <c r="B25" s="52" t="s">
        <v>17</v>
      </c>
      <c r="C25" s="53" t="s">
        <v>30</v>
      </c>
      <c r="D25" s="53" t="s">
        <v>32</v>
      </c>
      <c r="F25" s="55" t="s">
        <v>31</v>
      </c>
      <c r="G25" s="56" t="s">
        <v>30</v>
      </c>
      <c r="H25" s="55" t="s">
        <v>17</v>
      </c>
    </row>
    <row r="26" spans="1:258" s="17" customFormat="1" ht="23.1" customHeight="1" x14ac:dyDescent="0.25">
      <c r="B26" s="25" t="s">
        <v>18</v>
      </c>
      <c r="C26" s="32">
        <f>COUNTIF(E11:E22, "Non commencée")</f>
        <v>0</v>
      </c>
      <c r="D26" s="33" t="str">
        <f>IFERROR(C26/C30,"")</f>
        <v/>
      </c>
      <c r="F26" s="45">
        <v>45299</v>
      </c>
      <c r="G26" s="43">
        <f t="shared" ref="G26" si="0">COUNTIF(D11:D22, "1/8/2024")</f>
        <v>0</v>
      </c>
      <c r="H26" s="44"/>
    </row>
    <row r="27" spans="1:258" s="17" customFormat="1" ht="23.1" customHeight="1" x14ac:dyDescent="0.25">
      <c r="B27" s="3" t="s">
        <v>19</v>
      </c>
      <c r="C27" s="32">
        <f>COUNTIF(E11:E22, "En cours")</f>
        <v>0</v>
      </c>
      <c r="D27" s="33" t="str">
        <f>IFERROR(C27/C30,"")</f>
        <v/>
      </c>
      <c r="F27" s="29">
        <v>45302</v>
      </c>
      <c r="G27" s="43">
        <f>COUNTIF(D11:D22, "1/11/2024")</f>
        <v>0</v>
      </c>
      <c r="H27" s="3"/>
    </row>
    <row r="28" spans="1:258" s="17" customFormat="1" ht="23.1" customHeight="1" x14ac:dyDescent="0.25">
      <c r="B28" s="26" t="s">
        <v>20</v>
      </c>
      <c r="C28" s="32">
        <f>COUNTIF(E11:E22, "Terminé")</f>
        <v>0</v>
      </c>
      <c r="D28" s="33" t="str">
        <f>IFERROR(C28/C30,"")</f>
        <v/>
      </c>
      <c r="F28" s="29">
        <v>45306</v>
      </c>
      <c r="G28" s="43">
        <f>COUNTIF(D11:D22, "1/15/2024")</f>
        <v>0</v>
      </c>
      <c r="H28" s="3"/>
    </row>
    <row r="29" spans="1:258" s="17" customFormat="1" ht="23.1" customHeight="1" x14ac:dyDescent="0.25">
      <c r="B29" s="27" t="s">
        <v>21</v>
      </c>
      <c r="C29" s="32">
        <f>COUNTIF(E11:E22, "Bloqué")</f>
        <v>0</v>
      </c>
      <c r="D29" s="33" t="str">
        <f>IFERROR(C29/C30,"")</f>
        <v/>
      </c>
      <c r="F29" s="29">
        <v>45311</v>
      </c>
      <c r="G29" s="43">
        <f>COUNTIF(D11:D22, "1/20/2024")</f>
        <v>0</v>
      </c>
      <c r="H29" s="3"/>
    </row>
    <row r="30" spans="1:258" s="17" customFormat="1" ht="23.1" customHeight="1" x14ac:dyDescent="0.25">
      <c r="B30" s="30" t="s">
        <v>22</v>
      </c>
      <c r="C30" s="36">
        <f>SUM(C26:C29)</f>
        <v>0</v>
      </c>
      <c r="D30" s="37">
        <f>SUM(D26:D29)</f>
        <v>0</v>
      </c>
      <c r="F30" s="29">
        <v>45320</v>
      </c>
      <c r="G30" s="43">
        <f>COUNTIF(D11:D22, "1/29/2024")</f>
        <v>0</v>
      </c>
      <c r="H30" s="3"/>
    </row>
    <row r="31" spans="1:258" s="17" customFormat="1" ht="23.1" customHeight="1" x14ac:dyDescent="0.25">
      <c r="F31" s="28">
        <v>45323</v>
      </c>
      <c r="G31" s="43">
        <f>COUNTIF(D11:D22, "2/01/2024")</f>
        <v>0</v>
      </c>
      <c r="H31" s="3"/>
    </row>
    <row r="32" spans="1:258" s="17" customFormat="1" ht="19.5" x14ac:dyDescent="0.25">
      <c r="B32" s="61" t="s">
        <v>23</v>
      </c>
      <c r="C32" s="61"/>
      <c r="D32" s="61"/>
      <c r="F32" s="28">
        <v>45331</v>
      </c>
      <c r="G32" s="43">
        <f>COUNTIF(D11:D22, "2/09/2024")</f>
        <v>0</v>
      </c>
      <c r="H32" s="3"/>
    </row>
    <row r="33" spans="1:258" ht="24.95" customHeight="1" x14ac:dyDescent="0.25">
      <c r="A33" s="1"/>
      <c r="B33" s="52" t="s">
        <v>24</v>
      </c>
      <c r="C33" s="53" t="s">
        <v>30</v>
      </c>
      <c r="D33" s="53" t="s">
        <v>32</v>
      </c>
      <c r="E33" s="1"/>
      <c r="F33" s="28">
        <v>45327</v>
      </c>
      <c r="G33" s="43">
        <f>COUNTIF(D11:D22, "2/05/2024")</f>
        <v>0</v>
      </c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.1" customHeight="1" x14ac:dyDescent="0.25">
      <c r="B34" s="14" t="s">
        <v>25</v>
      </c>
      <c r="C34" s="32">
        <f>COUNTIF(F11:F22, "Élevée")</f>
        <v>0</v>
      </c>
      <c r="D34" s="33" t="str">
        <f>IFERROR(C34/C38,"")</f>
        <v/>
      </c>
      <c r="F34" s="28">
        <v>45328</v>
      </c>
      <c r="G34" s="43">
        <f>COUNTIF(D11:D22, "2/06/2024")</f>
        <v>0</v>
      </c>
      <c r="H34" s="3"/>
    </row>
    <row r="35" spans="1:258" s="17" customFormat="1" ht="23.1" customHeight="1" x14ac:dyDescent="0.25">
      <c r="B35" s="15" t="s">
        <v>26</v>
      </c>
      <c r="C35" s="32">
        <f>COUNTIF(F11:F22, "Moyenne")</f>
        <v>0</v>
      </c>
      <c r="D35" s="33" t="str">
        <f>IFERROR(C35/C38,"")</f>
        <v/>
      </c>
      <c r="F35" s="28">
        <v>45324</v>
      </c>
      <c r="G35" s="43">
        <f>COUNTIF(D11:D22, "2/02/2024")</f>
        <v>0</v>
      </c>
      <c r="H35" s="3"/>
    </row>
    <row r="36" spans="1:258" s="17" customFormat="1" ht="23.1" customHeight="1" x14ac:dyDescent="0.25">
      <c r="B36" s="16" t="s">
        <v>27</v>
      </c>
      <c r="C36" s="32">
        <f>COUNTIF(F11:F22, "Faible")</f>
        <v>0</v>
      </c>
      <c r="D36" s="33" t="str">
        <f>IFERROR(C36/C38,"")</f>
        <v/>
      </c>
      <c r="F36" s="57">
        <v>45334</v>
      </c>
      <c r="G36" s="43">
        <f>COUNTIF(D11:D22, "2/12/2024")</f>
        <v>0</v>
      </c>
      <c r="H36" s="3"/>
    </row>
    <row r="37" spans="1:258" s="17" customFormat="1" ht="23.1" customHeight="1" thickBot="1" x14ac:dyDescent="0.3">
      <c r="B37" s="31"/>
      <c r="C37" s="34">
        <f>COUNTIF(F11:F22, "...")</f>
        <v>0</v>
      </c>
      <c r="D37" s="35" t="str">
        <f>IFERROR(C37/C38,"")</f>
        <v/>
      </c>
      <c r="F37" s="57"/>
      <c r="G37" s="43"/>
      <c r="H37" s="58"/>
    </row>
    <row r="38" spans="1:258" s="17" customFormat="1" ht="23.1" customHeight="1" x14ac:dyDescent="0.25">
      <c r="B38" s="30" t="s">
        <v>22</v>
      </c>
      <c r="C38" s="36">
        <f>SUM(C34:C37)</f>
        <v>0</v>
      </c>
      <c r="D38" s="37">
        <f>SUM(D34:D37)</f>
        <v>0</v>
      </c>
      <c r="F38" s="1"/>
      <c r="G38" s="1"/>
      <c r="H38" s="1"/>
    </row>
    <row r="39" spans="1:258" s="17" customFormat="1" ht="23.1" customHeight="1" x14ac:dyDescent="0.25">
      <c r="B39" s="1"/>
      <c r="C39" s="1"/>
      <c r="D39" s="1"/>
      <c r="F39" s="1"/>
      <c r="G39" s="1"/>
      <c r="H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E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6">
    <mergeCell ref="B32:D32"/>
    <mergeCell ref="B1:H1"/>
    <mergeCell ref="B3:E3"/>
    <mergeCell ref="B8:F8"/>
    <mergeCell ref="B24:D24"/>
    <mergeCell ref="F24:G24"/>
  </mergeCells>
  <conditionalFormatting sqref="B26:B29">
    <cfRule type="containsText" dxfId="22" priority="11" operator="containsText" text="Bloqué">
      <formula>NOT(ISERROR(SEARCH("Bloqué",B26)))</formula>
    </cfRule>
    <cfRule type="containsText" dxfId="21" priority="12" operator="containsText" text="On Hold">
      <formula>NOT(ISERROR(SEARCH("On Hold",B26)))</formula>
    </cfRule>
    <cfRule type="containsText" dxfId="20" priority="13" operator="containsText" text="Terminé">
      <formula>NOT(ISERROR(SEARCH("Terminé",B26)))</formula>
    </cfRule>
    <cfRule type="containsText" dxfId="19" priority="14" operator="containsText" text="En cours">
      <formula>NOT(ISERROR(SEARCH("En cours",B26)))</formula>
    </cfRule>
    <cfRule type="containsText" dxfId="18" priority="15" operator="containsText" text="Non commencée">
      <formula>NOT(ISERROR(SEARCH("Non commencée",B26)))</formula>
    </cfRule>
  </conditionalFormatting>
  <conditionalFormatting sqref="B34:B37">
    <cfRule type="containsText" dxfId="17" priority="8" operator="containsText" text="Faible">
      <formula>NOT(ISERROR(SEARCH("Faible",B34)))</formula>
    </cfRule>
    <cfRule type="containsText" dxfId="16" priority="9" operator="containsText" text="Moyenne">
      <formula>NOT(ISERROR(SEARCH("Moyenne",B34)))</formula>
    </cfRule>
    <cfRule type="containsText" dxfId="15" priority="10" operator="containsText" text="Élevée">
      <formula>NOT(ISERROR(SEARCH("Élevée",B34)))</formula>
    </cfRule>
  </conditionalFormatting>
  <conditionalFormatting sqref="E11:E22 I11:I15">
    <cfRule type="containsText" dxfId="14" priority="16" operator="containsText" text="Overdue">
      <formula>NOT(ISERROR(SEARCH("Overdue",E11)))</formula>
    </cfRule>
  </conditionalFormatting>
  <conditionalFormatting sqref="E11:E22">
    <cfRule type="containsText" dxfId="13" priority="7" operator="containsText" text="Bloqué">
      <formula>NOT(ISERROR(SEARCH("Bloqué",E11)))</formula>
    </cfRule>
  </conditionalFormatting>
  <conditionalFormatting sqref="H26:H37">
    <cfRule type="containsText" dxfId="12" priority="1" operator="containsText" text="Bloqué">
      <formula>NOT(ISERROR(SEARCH("Bloqué",H26)))</formula>
    </cfRule>
    <cfRule type="containsText" dxfId="11" priority="2" operator="containsText" text="Overdue">
      <formula>NOT(ISERROR(SEARCH("Overdue",H26)))</formula>
    </cfRule>
    <cfRule type="containsText" dxfId="10" priority="3" operator="containsText" text="On Hold">
      <formula>NOT(ISERROR(SEARCH("On Hold",H26)))</formula>
    </cfRule>
    <cfRule type="containsText" dxfId="9" priority="4" operator="containsText" text="Terminé">
      <formula>NOT(ISERROR(SEARCH("Terminé",H26)))</formula>
    </cfRule>
    <cfRule type="containsText" dxfId="8" priority="5" operator="containsText" text="En cours">
      <formula>NOT(ISERROR(SEARCH("En cours",H26)))</formula>
    </cfRule>
    <cfRule type="containsText" dxfId="7" priority="6" operator="containsText" text="Non commencée">
      <formula>NOT(ISERROR(SEARCH("Non commencée",H26)))</formula>
    </cfRule>
  </conditionalFormatting>
  <conditionalFormatting sqref="I11:I15 E11:E22">
    <cfRule type="containsText" dxfId="6" priority="20" operator="containsText" text="On Hold">
      <formula>NOT(ISERROR(SEARCH("On Hold",E11)))</formula>
    </cfRule>
    <cfRule type="containsText" dxfId="5" priority="21" operator="containsText" text="Terminé">
      <formula>NOT(ISERROR(SEARCH("Terminé",E11)))</formula>
    </cfRule>
    <cfRule type="containsText" dxfId="4" priority="22" operator="containsText" text="En cours">
      <formula>NOT(ISERROR(SEARCH("En cours",E11)))</formula>
    </cfRule>
    <cfRule type="containsText" dxfId="3" priority="23" operator="containsText" text="Non commencée">
      <formula>NOT(ISERROR(SEARCH("Non commencée",E11)))</formula>
    </cfRule>
  </conditionalFormatting>
  <conditionalFormatting sqref="K11:K14 F11:F22">
    <cfRule type="containsText" dxfId="2" priority="17" operator="containsText" text="Faible">
      <formula>NOT(ISERROR(SEARCH("Faible",F11)))</formula>
    </cfRule>
    <cfRule type="containsText" dxfId="1" priority="18" operator="containsText" text="Moyenne">
      <formula>NOT(ISERROR(SEARCH("Moyenne",F11)))</formula>
    </cfRule>
    <cfRule type="containsText" dxfId="0" priority="19" operator="containsText" text="Élevée">
      <formula>NOT(ISERROR(SEARCH("Élevée",F11)))</formula>
    </cfRule>
  </conditionalFormatting>
  <dataValidations count="2">
    <dataValidation type="list" allowBlank="1" showInputMessage="1" showErrorMessage="1" sqref="F11:F22" xr:uid="{987DCA8C-21B3-F54D-A951-4E867AC042CB}">
      <formula1>$K$11:$K$14</formula1>
    </dataValidation>
    <dataValidation type="list" allowBlank="1" showInputMessage="1" showErrorMessage="1" sqref="E11:E22 H26:H37" xr:uid="{C67A839C-7E6F-A749-8F19-B519D13C6BE1}">
      <formula1>$I$11:$I$15</formula1>
    </dataValidation>
  </dataValidations>
  <pageMargins left="0.3" right="0.3" top="0.3" bottom="0.3" header="0" footer="0"/>
  <pageSetup scale="65" fitToHeight="0" orientation="landscape" horizontalDpi="4294967292" verticalDpi="4294967292" r:id="rId1"/>
  <rowBreaks count="1" manualBreakCount="1">
    <brk id="6" max="16383" man="1"/>
  </rowBreak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/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20" customHeight="1" x14ac:dyDescent="0.25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Tableau de bord de la</vt:lpstr>
      <vt:lpstr>Tableau de bord de la liste de </vt:lpstr>
      <vt:lpstr>- Exclusion de responsabilité -</vt:lpstr>
      <vt:lpstr>'EXEMPLE - Tableau de bord de la'!Print_Area</vt:lpstr>
      <vt:lpstr>'Tableau de bord de la liste de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2022-04-11T23:16:09Z</cp:lastPrinted>
  <dcterms:created xsi:type="dcterms:W3CDTF">2015-02-24T20:54:23Z</dcterms:created>
  <dcterms:modified xsi:type="dcterms:W3CDTF">2025-07-11T07:31:03Z</dcterms:modified>
</cp:coreProperties>
</file>